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pis treści" sheetId="1" state="visible" r:id="rId1"/>
    <sheet name="Wykres 1.1" sheetId="2" state="visible" r:id="rId2"/>
    <sheet name="Tabela 1.2" sheetId="3" state="visible" r:id="rId3"/>
    <sheet name="Tabela 1.3" sheetId="4" state="visible" r:id="rId4"/>
    <sheet name="Wykres 1.2" sheetId="5" state="visible" r:id="rId5"/>
    <sheet name="Wykres 1.3" sheetId="6" state="visible" r:id="rId6"/>
    <sheet name="Wykres 1.4" sheetId="7" state="visible" r:id="rId7"/>
    <sheet name="Tabela 1.4" sheetId="8" state="visible" r:id="rId8"/>
    <sheet name="Wykres 1.5" sheetId="9" state="visible" r:id="rId9"/>
    <sheet name="Wykres 1.6" sheetId="10" state="visible" r:id="rId10"/>
    <sheet name="Wykres 1.7" sheetId="11" state="visible" r:id="rId11"/>
    <sheet name="Tabela 1.5" sheetId="12" state="visible" r:id="rId12"/>
    <sheet name="Wykres 1.8" sheetId="13" state="visible" r:id="rId13"/>
    <sheet name="Wykres 1.9" sheetId="14" state="visible" r:id="rId14"/>
    <sheet name="Wykres 1.10" sheetId="15" state="visible" r:id="rId15"/>
    <sheet name="Tabela 1.6" sheetId="16" state="visible" r:id="rId16"/>
    <sheet name="Wykres 1.11" sheetId="17" state="visible" r:id="rId17"/>
    <sheet name="Wykres 1.12" sheetId="18" state="visible" r:id="rId18"/>
    <sheet name="Wykres 1.13" sheetId="19" state="visible" r:id="rId19"/>
  </sheets>
</workbook>
</file>

<file path=xl/sharedStrings.xml><?xml version="1.0" encoding="utf-8"?>
<sst xmlns="http://schemas.openxmlformats.org/spreadsheetml/2006/main" count="141" uniqueCount="141">
  <si>
    <t xml:space="preserve">Wykres 1.1: Liczba pacjentów oraz sprawozdana wartość refundacji terapii CAR-T na podstawie danych z komunikatu SWIAD w okresie wrzesień 2021 – maj 2025</t>
  </si>
  <si>
    <t xml:space="preserve">Program lekowy</t>
  </si>
  <si>
    <t xml:space="preserve">Substancja czynna</t>
  </si>
  <si>
    <t xml:space="preserve">Liczba pacjentów</t>
  </si>
  <si>
    <t xml:space="preserve">Sprawozdana wartość refundacji (mln zł)</t>
  </si>
  <si>
    <t xml:space="preserve">B.12., B.93.</t>
  </si>
  <si>
    <t xml:space="preserve">tisagenlecleucel</t>
  </si>
  <si>
    <t xml:space="preserve">breksukabtagen autoleucel</t>
  </si>
  <si>
    <t xml:space="preserve">aksykabtagen cyloleucel</t>
  </si>
  <si>
    <t xml:space="preserve">B.65.</t>
  </si>
  <si>
    <t xml:space="preserve">Źródło: opracowanie własne na podstawie danych NFZ</t>
  </si>
  <si>
    <t xml:space="preserve">Przedstawione dane odnoszą się wyłącznie do danych ze sprawozdaną kwotą refundacji w komunikacie SWIAD,</t>
  </si>
  <si>
    <t xml:space="preserve">zatem łączna liczba pacjentów może różnić się w stosunku do pozostałych danych przedstawionych w zestawieniu.</t>
  </si>
  <si>
    <t xml:space="preserve">Tabela 1.2: Śmiertelność pacjentów po zastosowaniu terapii CAR-T wg liczby dni od podania leku. Uwzględniano wyłącznie pacjentów, dla których zachowany był pełny okres obserwacji. Jako końcową datę obserwacji przyjęto 2025-06-30.</t>
  </si>
  <si>
    <t xml:space="preserve">Liczba pacjentów, którzy zmarli w ciągu 10 dni od daty podania leku</t>
  </si>
  <si>
    <t xml:space="preserve">Liczba pacjentów, dla których zachowany był okres obserwacji 10 dni od daty podania leku</t>
  </si>
  <si>
    <t xml:space="preserve">Liczba pacjentów, którzy zmarli w ciągu 30 dni od daty podania leku</t>
  </si>
  <si>
    <t xml:space="preserve">Liczba pacjentów, dla których zachowany był okres obserwacji 30 dni od daty podania leku</t>
  </si>
  <si>
    <t xml:space="preserve">Liczba pacjentów, którzy zmarli w ciągu 90 dni od daty podania leku</t>
  </si>
  <si>
    <t xml:space="preserve">Liczba pacjentów, dla których zachowany był okres obserwacji 90 dni od daty podania leku</t>
  </si>
  <si>
    <t xml:space="preserve">Liczba pacjentów, którzy zmarli w ciągu 180 dni od daty podania leku</t>
  </si>
  <si>
    <t xml:space="preserve">Liczba pacjentów, dla których zachowany był okres obserwacji 180 dni od daty podania leku</t>
  </si>
  <si>
    <t xml:space="preserve">Tabela 1.3: Liczba pacjentów, którym podano tisagenlecleucel w programie lekowym leczenia chorych na ostrą białaczkę limfoblastyczną wg świadczeniodawców (wrzesień 2021 – maj 2025)</t>
  </si>
  <si>
    <t xml:space="preserve">Woj. świadczeniodawcy</t>
  </si>
  <si>
    <t xml:space="preserve">Kod świadczeniodawcy</t>
  </si>
  <si>
    <t xml:space="preserve">Nazwa świadczeniodawcy</t>
  </si>
  <si>
    <t xml:space="preserve">Dolnośląskie</t>
  </si>
  <si>
    <t xml:space="preserve">3101109</t>
  </si>
  <si>
    <t xml:space="preserve">Uniwersytecki Szpital Kliniczny im. Jana Mikulicza-Radeckiego we Wrocławiu</t>
  </si>
  <si>
    <t xml:space="preserve">Kujawsko-pomorskie</t>
  </si>
  <si>
    <t xml:space="preserve">20000671</t>
  </si>
  <si>
    <t xml:space="preserve">Szpital Uniwersytecki Nr 1 im. Dr. Antoniego Jurasza w Bydgoszczy</t>
  </si>
  <si>
    <t xml:space="preserve">Łódzkie</t>
  </si>
  <si>
    <t xml:space="preserve">110043</t>
  </si>
  <si>
    <t xml:space="preserve">Wojewódzkie Wielospecjalistyczne Centrum Onkologii i Traumatologii im. M. Kopernika w Łodzi</t>
  </si>
  <si>
    <t xml:space="preserve">Mazowieckie</t>
  </si>
  <si>
    <t xml:space="preserve">70001194</t>
  </si>
  <si>
    <t xml:space="preserve">Uniwersyteckie Centrum Kliniczne Warszawskiego Uniwersytetu Medycznego</t>
  </si>
  <si>
    <t xml:space="preserve">Śląskie</t>
  </si>
  <si>
    <t xml:space="preserve">126/100035</t>
  </si>
  <si>
    <t xml:space="preserve">Narodowy Instytut Onkologii im. Marii Skłodowskiej-Curie Państwowy Instytut Badawczy</t>
  </si>
  <si>
    <t xml:space="preserve">Wielkopolskie</t>
  </si>
  <si>
    <t xml:space="preserve">150003181</t>
  </si>
  <si>
    <t xml:space="preserve">Uniwersytecki Szpital Kliniczny w Poznaniu</t>
  </si>
  <si>
    <t xml:space="preserve">Wykres 1.2: Liczba pacjentów, którym podano tisagenlecleucel w ramach programu lekowego leczenia chorych na ostrą białaczkę limfoblastyczną wg daty podania leku</t>
  </si>
  <si>
    <t xml:space="preserve">Miesiąc podania leku</t>
  </si>
  <si>
    <t xml:space="preserve">lis 2021</t>
  </si>
  <si>
    <t xml:space="preserve">gru 2021</t>
  </si>
  <si>
    <t xml:space="preserve">sty 2022</t>
  </si>
  <si>
    <t xml:space="preserve">lut 2022</t>
  </si>
  <si>
    <t xml:space="preserve">mar 2022</t>
  </si>
  <si>
    <t xml:space="preserve">kwi 2022</t>
  </si>
  <si>
    <t xml:space="preserve">maj 2022</t>
  </si>
  <si>
    <t xml:space="preserve">cze 2022</t>
  </si>
  <si>
    <t xml:space="preserve">lip 2022</t>
  </si>
  <si>
    <t xml:space="preserve">sie 2022</t>
  </si>
  <si>
    <t xml:space="preserve">wrz 2022</t>
  </si>
  <si>
    <t xml:space="preserve">paź 2022</t>
  </si>
  <si>
    <t xml:space="preserve">lis 2022</t>
  </si>
  <si>
    <t xml:space="preserve">gru 2022</t>
  </si>
  <si>
    <t xml:space="preserve">sty 2023</t>
  </si>
  <si>
    <t xml:space="preserve">lut 2023</t>
  </si>
  <si>
    <t xml:space="preserve">mar 2023</t>
  </si>
  <si>
    <t xml:space="preserve">kwi 2023</t>
  </si>
  <si>
    <t xml:space="preserve">maj 2023</t>
  </si>
  <si>
    <t xml:space="preserve">cze 2023</t>
  </si>
  <si>
    <t xml:space="preserve">lip 2023</t>
  </si>
  <si>
    <t xml:space="preserve">sie 2023</t>
  </si>
  <si>
    <t xml:space="preserve">wrz 2023</t>
  </si>
  <si>
    <t xml:space="preserve">paź 2023</t>
  </si>
  <si>
    <t xml:space="preserve">lis 2023</t>
  </si>
  <si>
    <t xml:space="preserve">gru 2023</t>
  </si>
  <si>
    <t xml:space="preserve">sty 2024</t>
  </si>
  <si>
    <t xml:space="preserve">lut 2024</t>
  </si>
  <si>
    <t xml:space="preserve">mar 2024</t>
  </si>
  <si>
    <t xml:space="preserve">kwi 2024</t>
  </si>
  <si>
    <t xml:space="preserve">maj 2024</t>
  </si>
  <si>
    <t xml:space="preserve">cze 2024</t>
  </si>
  <si>
    <t xml:space="preserve">lip 2024</t>
  </si>
  <si>
    <t xml:space="preserve">sie 2024</t>
  </si>
  <si>
    <t xml:space="preserve">wrz 2024</t>
  </si>
  <si>
    <t xml:space="preserve">paź 2024</t>
  </si>
  <si>
    <t xml:space="preserve">lis 2024</t>
  </si>
  <si>
    <t xml:space="preserve">gru 2024</t>
  </si>
  <si>
    <t xml:space="preserve">sty 2025</t>
  </si>
  <si>
    <t xml:space="preserve">lut 2025</t>
  </si>
  <si>
    <t xml:space="preserve">mar 2025</t>
  </si>
  <si>
    <t xml:space="preserve">kwi 2025</t>
  </si>
  <si>
    <t xml:space="preserve">maj 2025</t>
  </si>
  <si>
    <t xml:space="preserve">Wykres 1.3: Rozkład wieku i płci w analizowanej populacji pacjentów, którym podano tisagenlecleucel w ramach programu lekowego leczenia chorych na ostrą białaczkę limfoblastyczną (wrzesień 2021 – maj 2025)</t>
  </si>
  <si>
    <t xml:space="preserve">Płeć</t>
  </si>
  <si>
    <t xml:space="preserve">Grupa wiekowa</t>
  </si>
  <si>
    <t xml:space="preserve">płeć żeńska</t>
  </si>
  <si>
    <t xml:space="preserve">0-4</t>
  </si>
  <si>
    <t xml:space="preserve">5-9</t>
  </si>
  <si>
    <t xml:space="preserve">10-14</t>
  </si>
  <si>
    <t xml:space="preserve">15-19</t>
  </si>
  <si>
    <t xml:space="preserve">20+</t>
  </si>
  <si>
    <t xml:space="preserve">płeć męska</t>
  </si>
  <si>
    <t xml:space="preserve">Wykres 1.4: Oszacowanie funkcji przeżycia (estymator Kaplana-Meiera) wraz z 95% przedziałami ufności, w zależności od czasu od podania leku dla pacjentów, którym podano tisagenlecleucel w ramach programu lekowego leczenia chorych na ostrą białaczkę limfoblastyczną (wrzesień 2021 – maj 2025). Gwiazdkami oznaczono obserwacje ocenzurowane, tj. pacjentów, dla których w danym momencie skończył się okres obserwacji. Za koniec okresu obserwacji przyjęto datę 2025-06-30.</t>
  </si>
  <si>
    <t xml:space="preserve">Liczba obserwacji</t>
  </si>
  <si>
    <t xml:space="preserve">RMST (365 dni)</t>
  </si>
  <si>
    <t xml:space="preserve">SE(RMST)</t>
  </si>
  <si>
    <t xml:space="preserve">Mediana czasu przeżycia (dni)</t>
  </si>
  <si>
    <t xml:space="preserve">Tabela 1.4: Liczba pacjentów, którym podano tisagenlecleucel w programie lekowym leczenia chorych na chłoniaki B-komórkowe wg świadczeniodawców (maj 2022 – maj 2025)</t>
  </si>
  <si>
    <t xml:space="preserve">70001274</t>
  </si>
  <si>
    <t xml:space="preserve">Instytut Hematologii i Transfuzjologii</t>
  </si>
  <si>
    <t xml:space="preserve">Pomorskie</t>
  </si>
  <si>
    <t xml:space="preserve">000005</t>
  </si>
  <si>
    <t xml:space="preserve">Uniwersyteckie Centrum Kliniczne</t>
  </si>
  <si>
    <t xml:space="preserve">121/101005</t>
  </si>
  <si>
    <t xml:space="preserve">Samodzielny Publiczny Szpital Kliniczny im. Andrzeja Mielęckiego Śląskiego Uniwersytetu Medycznego w Katowicach</t>
  </si>
  <si>
    <t xml:space="preserve">Wykres 1.5: Liczba pacjentów, którym podano tisagenlecleucel w ramach programu lekowego leczenia chorych na chłoniaki B-komórkowe wg daty podania leku</t>
  </si>
  <si>
    <t xml:space="preserve">Wykres 1.6: Rozkład wieku i płci w analizowanej populacji pacjentów, którym podano tisagenlecleucel w ramach programu lekowego leczenia chorych na chłoniaki B-komórkowe (maj 2022 – maj 2025)</t>
  </si>
  <si>
    <t xml:space="preserve">Kobiety</t>
  </si>
  <si>
    <t xml:space="preserve">25-34</t>
  </si>
  <si>
    <t xml:space="preserve">35-44</t>
  </si>
  <si>
    <t xml:space="preserve">45-54</t>
  </si>
  <si>
    <t xml:space="preserve">55-64</t>
  </si>
  <si>
    <t xml:space="preserve">65+</t>
  </si>
  <si>
    <t xml:space="preserve">Mężczyźni</t>
  </si>
  <si>
    <t xml:space="preserve">18-24</t>
  </si>
  <si>
    <t xml:space="preserve">Wykres 1.7: Oszacowanie funkcji przeżycia (estymator Kaplana-Meiera) wraz z 95% przedziałami ufności, w zależności od czasu od podania leku dla pacjentów, którym podano tisagenlecleucel w ramach programu lekowego leczenia chorych na chłoniaki B-komórkowe (maj 2022 – maj 2025). Gwiazdkami oznaczono obserwacje ocenzurowane, tj. pacjentów, dla których w danym momencie skończył się okres obserwacji. Za koniec okresu obserwacji przyjęto datę 2025-06-30.</t>
  </si>
  <si>
    <t xml:space="preserve">Tabela 1.5: Liczba pacjentów, którym podano aksykabtagen cyloleucel w programie lekowym leczenia chorych na chłoniaki B-komórkowe wg świadczeniodawców (maj 2022 – maj 2025)</t>
  </si>
  <si>
    <t xml:space="preserve">3101054</t>
  </si>
  <si>
    <t xml:space="preserve">Dolnośląskie Centrum Onkologii, Pulmonologii i Hematologii</t>
  </si>
  <si>
    <t xml:space="preserve">Lubelskie</t>
  </si>
  <si>
    <t xml:space="preserve">30002952</t>
  </si>
  <si>
    <t xml:space="preserve">Centrum Onkologii Ziemi Lubelskiej im. Św. Jana Z Dukli</t>
  </si>
  <si>
    <t xml:space="preserve">70001286</t>
  </si>
  <si>
    <t xml:space="preserve">Narodowy Instytut Onkologii im. Marii Skłodowskiej-Curie - Państwowy Instytut Badawczy</t>
  </si>
  <si>
    <t xml:space="preserve">Zachodniopomorskie</t>
  </si>
  <si>
    <t xml:space="preserve">160000908</t>
  </si>
  <si>
    <t xml:space="preserve">Uniwersytecki Szpital Kliniczny Nr 1 im. Prof. Tadeusza Sokołowskiego Pum w Szczecinie</t>
  </si>
  <si>
    <t xml:space="preserve">Wykres 1.8: Liczba pacjentów, którym podano aksykabtagen cyloleucel w ramach programu lekowego leczenia chorych na chłoniaki B-komórkowe wg daty podania leku</t>
  </si>
  <si>
    <t xml:space="preserve">Wykres 1.9: Rozkład wieku i płci w analizowanej populacji pacjentów, którym podano aksykabtagen cyloleucel w ramach programu lekowego leczenia chorych na chłoniaki B-komórkowe (maj 2022 – maj 2025)</t>
  </si>
  <si>
    <t xml:space="preserve">Wykres 1.10: Oszacowanie funkcji przeżycia (estymator Kaplana-Meiera) wraz z 95% przedziałami ufności, w zależności od czasu od podania leku dla pacjentów, którym podano aksykabtagen cyloleucel w ramach programu lekowego leczenia chorych na chłoniaki B-komórkowe (maj 2022 – maj 2025). Gwiazdkami oznaczono obserwacje ocenzurowane, tj. pacjentów, dla których w danym momencie skończył się okres obserwacji. Za koniec okresu obserwacji przyjęto datę 2025-06-30.</t>
  </si>
  <si>
    <t xml:space="preserve">Tabela 1.6: Liczba pacjentów, którym podano breksukabtagen autoleucel w programie lekowym leczenia chorych na chłoniaki B-komórkowe wg świadczeniodawców</t>
  </si>
  <si>
    <t xml:space="preserve">Wykres 1.11: Liczba pacjentów, którym podano breksukabtagen autoleucel w ramach programu lekowego leczenia chorych na chłoniaki B-komórkowe wg daty podania leku</t>
  </si>
  <si>
    <t xml:space="preserve">Wykres 1.12: Rozkład wieku i płci w analizowanej populacji pacjentów, którym podano breksukabtagen autoleucel w ramach programu lekowego leczenia chorych na chłoniaki B-komórkowe</t>
  </si>
  <si>
    <t xml:space="preserve">Wykres 1.13: Oszacowanie funkcji przeżycia (estymator Kaplana-Meiera) wraz z 95% przedziałami ufności, w zależności od czasu od podania leku dla pacjentów, którym podano breksukabtagen autoleucel w ramach programu lekowego leczenia chorych na chłoniaki B-komórkowe. Gwiazdkami oznaczono obserwacje ocenzurowane, tj. pacjentów, dla których w danym momencie skończył się okres obserwacji. Za koniec okresu obserwacji przyjęto datę 2025-06-30.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</si>
</sst>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6" formatCode="#,##0"/>
    <numFmt numFmtId="167" formatCode="#,##0.0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</numFmts>
  <fonts count="4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FFFFFF"/>
      <name val="Calibri"/>
      <b/>
    </font>
    <font>
      <sz val="11"/>
      <color theme="10"/>
      <name val="Calibri"/>
      <u val="single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</border>
    <border>
      <right style="medium">
        <color rgb="FF000000"/>
      </right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45">
    <xf numFmtId="0" fontId="0" fillId="0" borderId="0" xfId="0"/>
    <xf numFmtId="166" fontId="1" fillId="0" borderId="0" xfId="0" applyFont="1" applyNumberFormat="1"/>
    <xf numFmtId="0" fontId="1" fillId="0" borderId="1" xfId="0" applyFont="1" applyBorder="1"/>
    <xf numFmtId="167" fontId="1" fillId="0" borderId="2" xfId="0" applyFont="1" applyNumberForma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6" fontId="1" fillId="0" borderId="6" xfId="0" applyFont="1" applyNumberFormat="1" applyBorder="1"/>
    <xf numFmtId="0" fontId="1" fillId="0" borderId="7" xfId="0" applyFont="1" applyBorder="1"/>
    <xf numFmtId="167" fontId="1" fillId="0" borderId="8" xfId="0" applyFont="1" applyNumberFormat="1" applyBorder="1"/>
    <xf numFmtId="0" fontId="1" fillId="0" borderId="6" xfId="0" applyFont="1" applyBorder="1"/>
    <xf numFmtId="0" fontId="3" fillId="0" borderId="0" xfId="0" applyFont="1"/>
    <xf numFmtId="168" fontId="1" fillId="0" borderId="0" xfId="0" applyFont="1" applyNumberFormat="1"/>
    <xf numFmtId="168" fontId="1" fillId="0" borderId="2" xfId="0" applyFont="1" applyNumberFormat="1" applyBorder="1"/>
    <xf numFmtId="168" fontId="1" fillId="0" borderId="6" xfId="0" applyFont="1" applyNumberFormat="1" applyBorder="1"/>
    <xf numFmtId="168" fontId="1" fillId="0" borderId="8" xfId="0" applyFont="1" applyNumberFormat="1" applyBorder="1"/>
    <xf numFmtId="169" fontId="1" fillId="0" borderId="2" xfId="0" applyFont="1" applyNumberFormat="1" applyBorder="1"/>
    <xf numFmtId="169" fontId="1" fillId="0" borderId="8" xfId="0" applyFont="1" applyNumberFormat="1" applyBorder="1"/>
    <xf numFmtId="170" fontId="1" fillId="0" borderId="2" xfId="0" applyFont="1" applyNumberFormat="1" applyBorder="1"/>
    <xf numFmtId="170" fontId="1" fillId="0" borderId="8" xfId="0" applyFont="1" applyNumberFormat="1" applyBorder="1"/>
    <xf numFmtId="171" fontId="1" fillId="0" borderId="2" xfId="0" applyFont="1" applyNumberFormat="1" applyBorder="1"/>
    <xf numFmtId="171" fontId="1" fillId="0" borderId="8" xfId="0" applyFont="1" applyNumberFormat="1" applyBorder="1"/>
    <xf numFmtId="172" fontId="1" fillId="0" borderId="7" xfId="0" applyFont="1" applyNumberFormat="1" applyBorder="1"/>
    <xf numFmtId="0" fontId="1" fillId="0" borderId="8" xfId="0" applyFont="1" applyBorder="1"/>
    <xf numFmtId="173" fontId="1" fillId="0" borderId="2" xfId="0" applyFont="1" applyNumberFormat="1" applyBorder="1"/>
    <xf numFmtId="173" fontId="1" fillId="0" borderId="8" xfId="0" applyFont="1" applyNumberFormat="1" applyBorder="1"/>
    <xf numFmtId="174" fontId="1" fillId="0" borderId="2" xfId="0" applyFont="1" applyNumberFormat="1" applyBorder="1"/>
    <xf numFmtId="174" fontId="1" fillId="0" borderId="8" xfId="0" applyFont="1" applyNumberFormat="1" applyBorder="1"/>
    <xf numFmtId="175" fontId="1" fillId="0" borderId="2" xfId="0" applyFont="1" applyNumberFormat="1" applyBorder="1"/>
    <xf numFmtId="175" fontId="1" fillId="0" borderId="8" xfId="0" applyFont="1" applyNumberFormat="1" applyBorder="1"/>
    <xf numFmtId="176" fontId="1" fillId="0" borderId="7" xfId="0" applyFont="1" applyNumberFormat="1" applyBorder="1"/>
    <xf numFmtId="177" fontId="1" fillId="0" borderId="2" xfId="0" applyFont="1" applyNumberFormat="1" applyBorder="1"/>
    <xf numFmtId="177" fontId="1" fillId="0" borderId="8" xfId="0" applyFont="1" applyNumberFormat="1" applyBorder="1"/>
    <xf numFmtId="178" fontId="1" fillId="0" borderId="2" xfId="0" applyFont="1" applyNumberFormat="1" applyBorder="1"/>
    <xf numFmtId="178" fontId="1" fillId="0" borderId="8" xfId="0" applyFont="1" applyNumberFormat="1" applyBorder="1"/>
    <xf numFmtId="179" fontId="1" fillId="0" borderId="2" xfId="0" applyFont="1" applyNumberFormat="1" applyBorder="1"/>
    <xf numFmtId="179" fontId="1" fillId="0" borderId="8" xfId="0" applyFont="1" applyNumberFormat="1" applyBorder="1"/>
    <xf numFmtId="180" fontId="1" fillId="0" borderId="7" xfId="0" applyFont="1" applyNumberFormat="1" applyBorder="1"/>
    <xf numFmtId="181" fontId="1" fillId="0" borderId="2" xfId="0" applyFont="1" applyNumberFormat="1" applyBorder="1"/>
    <xf numFmtId="181" fontId="1" fillId="0" borderId="8" xfId="0" applyFont="1" applyNumberFormat="1" applyBorder="1"/>
    <xf numFmtId="182" fontId="1" fillId="0" borderId="2" xfId="0" applyFont="1" applyNumberFormat="1" applyBorder="1"/>
    <xf numFmtId="182" fontId="1" fillId="0" borderId="8" xfId="0" applyFont="1" applyNumberFormat="1" applyBorder="1"/>
    <xf numFmtId="183" fontId="1" fillId="0" borderId="2" xfId="0" applyFont="1" applyNumberFormat="1" applyBorder="1"/>
    <xf numFmtId="183" fontId="1" fillId="0" borderId="8" xfId="0" applyFont="1" applyNumberFormat="1" applyBorder="1"/>
    <xf numFmtId="184" fontId="1" fillId="0" borderId="7" xfId="0" applyFont="1" applyNumberForma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002259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218938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9004574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002259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218938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7652859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002259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218938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5402287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9004574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5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402071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6218938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4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9004574" cy="3600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1" t="str">
        <f>=HYPERLINK("#'Wykres 1.1'!A1", "Wykres 1.1: Liczba pacjentów oraz sprawozdana wartość refundacji terapii CAR-T na podstawie danych z komunikatu SWIAD w okresie wrzesień 2021 – maj 2025")</f>
      </c>
    </row>
    <row r="2">
      <c r="A2" s="11" t="str">
        <f>=HYPERLINK("#'Tabela 1.2'!A1", "Tabela 1.2: Śmiertelność pacjentów po zastosowaniu terapii CAR-T wg liczby dni od podania leku. Uwzględniano wyłącznie pacjentów, dla których zachowany był pełny okres obserwacji. Jako końcową datę obserwacji przyjęto 2025-06-30.")</f>
      </c>
    </row>
    <row r="3">
      <c r="A3" s="11" t="str">
        <f>=HYPERLINK("#'Tabela 1.3'!A1", "Tabela 1.3: Liczba pacjentów, którym podano tisagenlecleucel w programie lekowym leczenia chorych na ostrą białaczkę limfoblastyczną wg świadczeniodawców (wrzesień 2021 – maj 2025)")</f>
      </c>
    </row>
    <row r="4">
      <c r="A4" s="11" t="str">
        <f>=HYPERLINK("#'Wykres 1.2'!A1", "Wykres 1.2: Liczba pacjentów, którym podano tisagenlecleucel w ramach programu lekowego leczenia chorych na ostrą białaczkę limfoblastyczną wg daty podania leku")</f>
      </c>
    </row>
    <row r="5">
      <c r="A5" s="11" t="str">
        <f>=HYPERLINK("#'Wykres 1.3'!A1", "Wykres 1.3: Rozkład wieku i płci w analizowanej populacji pacjentów, którym podano tisagenlecleucel w ramach programu lekowego leczenia chorych na ostrą białaczkę limfoblastyczną (wrzesień 2021 – maj 2025)")</f>
      </c>
    </row>
    <row r="6">
      <c r="A6" s="11" t="str">
        <f>=HYPERLINK("#'Wykres 1.4'!A1", "Wykres 1.4: Oszacowanie funkcji przeżycia (estymator Kaplana-Meiera) wraz z 95% przedziałami ufności, w zależności od czasu od podania leku dla pac...")</f>
      </c>
    </row>
    <row r="7">
      <c r="A7" s="11" t="str">
        <f>=HYPERLINK("#'Tabela 1.4'!A1", "Tabela 1.4: Liczba pacjentów, którym podano tisagenlecleucel w programie lekowym leczenia chorych na chłoniaki B-komórkowe wg świadczeniodawców (maj 2022 – maj 2025)")</f>
      </c>
    </row>
    <row r="8">
      <c r="A8" s="11" t="str">
        <f>=HYPERLINK("#'Wykres 1.5'!A1", "Wykres 1.5: Liczba pacjentów, którym podano tisagenlecleucel w ramach programu lekowego leczenia chorych na chłoniaki B-komórkowe wg daty podania leku")</f>
      </c>
    </row>
    <row r="9">
      <c r="A9" s="11" t="str">
        <f>=HYPERLINK("#'Wykres 1.6'!A1", "Wykres 1.6: Rozkład wieku i płci w analizowanej populacji pacjentów, którym podano tisagenlecleucel w ramach programu lekowego leczenia chorych na chłoniaki B-komórkowe (maj 2022 – maj 2025)")</f>
      </c>
    </row>
    <row r="10">
      <c r="A10" s="11" t="str">
        <f>=HYPERLINK("#'Wykres 1.7'!A1", "Wykres 1.7: Oszacowanie funkcji przeżycia (estymator Kaplana-Meiera) wraz z 95% przedziałami ufności, w zależności od czasu od podania leku dla pac...")</f>
      </c>
    </row>
    <row r="11">
      <c r="A11" s="11" t="str">
        <f>=HYPERLINK("#'Tabela 1.5'!A1", "Tabela 1.5: Liczba pacjentów, którym podano aksykabtagen cyloleucel w programie lekowym leczenia chorych na chłoniaki B-komórkowe wg świadczeniodawców (maj 2022 – maj 2025)")</f>
      </c>
    </row>
    <row r="12">
      <c r="A12" s="11" t="str">
        <f>=HYPERLINK("#'Wykres 1.8'!A1", "Wykres 1.8: Liczba pacjentów, którym podano aksykabtagen cyloleucel w ramach programu lekowego leczenia chorych na chłoniaki B-komórkowe wg daty podania leku")</f>
      </c>
    </row>
    <row r="13">
      <c r="A13" s="11" t="str">
        <f>=HYPERLINK("#'Wykres 1.9'!A1", "Wykres 1.9: Rozkład wieku i płci w analizowanej populacji pacjentów, którym podano aksykabtagen cyloleucel w ramach programu lekowego leczenia chorych na chłoniaki B-komórkowe (maj 2022 – maj 2025)")</f>
      </c>
    </row>
    <row r="14">
      <c r="A14" s="11" t="str">
        <f>=HYPERLINK("#'Wykres 1.10'!A1", "Wykres 1.10: Oszacowanie funkcji przeżycia (estymator Kaplana-Meiera) wraz z 95% przedziałami ufności, w zależności od czasu od podania leku dla pa...")</f>
      </c>
    </row>
    <row r="15">
      <c r="A15" s="11" t="str">
        <f>=HYPERLINK("#'Tabela 1.6'!A1", "Tabela 1.6: Liczba pacjentów, którym podano breksukabtagen autoleucel w programie lekowym leczenia chorych na chłoniaki B-komórkowe wg świadczeniodawców")</f>
      </c>
    </row>
    <row r="16">
      <c r="A16" s="11" t="str">
        <f>=HYPERLINK("#'Wykres 1.11'!A1", "Wykres 1.11: Liczba pacjentów, którym podano breksukabtagen autoleucel w ramach programu lekowego leczenia chorych na chłoniaki B-komórkowe wg daty podania leku")</f>
      </c>
    </row>
    <row r="17">
      <c r="A17" s="11" t="str">
        <f>=HYPERLINK("#'Wykres 1.12'!A1", "Wykres 1.12: Rozkład wieku i płci w analizowanej populacji pacjentów, którym podano breksukabtagen autoleucel w ramach programu lekowego leczenia chorych na chłoniaki B-komórkowe")</f>
      </c>
    </row>
    <row r="18">
      <c r="A18" s="11" t="str">
        <f>=HYPERLINK("#'Wykres 1.13'!A1", "Wykres 1.13: Oszacowanie funkcji przeżycia (estymator Kaplana-Meiera) wraz z 95% przedziałami ufności, w zależności od czasu od podania leku dla pa...")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1.71" hidden="0" customWidth="1"/>
    <col min="2" max="2" width="15.71" hidden="0" customWidth="1"/>
    <col min="3" max="3" width="18.71" hidden="0" customWidth="1"/>
  </cols>
  <sheetData>
    <row r="1">
      <c r="A1" t="s">
        <v>113</v>
      </c>
    </row>
    <row r="3">
      <c r="A3" s="5" t="s">
        <v>90</v>
      </c>
      <c r="B3" s="4" t="s">
        <v>91</v>
      </c>
      <c r="C3" s="6" t="s">
        <v>3</v>
      </c>
    </row>
    <row r="4">
      <c r="A4" s="2" t="s">
        <v>114</v>
      </c>
      <c r="B4" t="s">
        <v>115</v>
      </c>
      <c r="C4" s="28" t="n">
        <v>1</v>
      </c>
    </row>
    <row r="5">
      <c r="A5" s="2" t="s">
        <v>114</v>
      </c>
      <c r="B5" t="s">
        <v>116</v>
      </c>
      <c r="C5" s="28" t="n">
        <v>3</v>
      </c>
    </row>
    <row r="6">
      <c r="A6" s="2" t="s">
        <v>114</v>
      </c>
      <c r="B6" t="s">
        <v>117</v>
      </c>
      <c r="C6" s="28" t="n">
        <v>3</v>
      </c>
    </row>
    <row r="7">
      <c r="A7" s="2" t="s">
        <v>114</v>
      </c>
      <c r="B7" t="s">
        <v>118</v>
      </c>
      <c r="C7" s="28" t="n">
        <v>2</v>
      </c>
    </row>
    <row r="8">
      <c r="A8" s="2" t="s">
        <v>114</v>
      </c>
      <c r="B8" t="s">
        <v>119</v>
      </c>
      <c r="C8" s="28" t="n">
        <v>14</v>
      </c>
    </row>
    <row r="9">
      <c r="A9" s="2" t="s">
        <v>120</v>
      </c>
      <c r="B9" t="s">
        <v>121</v>
      </c>
      <c r="C9" s="28" t="n">
        <v>1</v>
      </c>
    </row>
    <row r="10">
      <c r="A10" s="2" t="s">
        <v>120</v>
      </c>
      <c r="B10" t="s">
        <v>115</v>
      </c>
      <c r="C10" s="28" t="n">
        <v>5</v>
      </c>
    </row>
    <row r="11">
      <c r="A11" s="2" t="s">
        <v>120</v>
      </c>
      <c r="B11" t="s">
        <v>116</v>
      </c>
      <c r="C11" s="28" t="n">
        <v>9</v>
      </c>
    </row>
    <row r="12">
      <c r="A12" s="2" t="s">
        <v>120</v>
      </c>
      <c r="B12" t="s">
        <v>117</v>
      </c>
      <c r="C12" s="28" t="n">
        <v>12</v>
      </c>
    </row>
    <row r="13">
      <c r="A13" s="2" t="s">
        <v>120</v>
      </c>
      <c r="B13" t="s">
        <v>118</v>
      </c>
      <c r="C13" s="28" t="n">
        <v>11</v>
      </c>
    </row>
    <row r="14">
      <c r="A14" s="8" t="s">
        <v>120</v>
      </c>
      <c r="B14" s="10" t="s">
        <v>119</v>
      </c>
      <c r="C14" s="29" t="n">
        <v>6</v>
      </c>
    </row>
    <row r="16">
      <c r="A16" t="s">
        <v>10</v>
      </c>
    </row>
    <row r="18">
      <c r="A1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6.71" hidden="0" customWidth="1"/>
    <col min="3" max="3" width="10.71" hidden="0" customWidth="1"/>
    <col min="4" max="4" width="31.71" hidden="0" customWidth="1"/>
  </cols>
  <sheetData>
    <row r="1">
      <c r="A1" t="s">
        <v>122</v>
      </c>
    </row>
    <row r="3">
      <c r="A3" s="5" t="s">
        <v>100</v>
      </c>
      <c r="B3" s="4" t="s">
        <v>101</v>
      </c>
      <c r="C3" s="4" t="s">
        <v>102</v>
      </c>
      <c r="D3" s="6" t="s">
        <v>103</v>
      </c>
    </row>
    <row r="4">
      <c r="A4" s="30" t="n">
        <v>67</v>
      </c>
      <c r="B4" s="10" t="n">
        <v>261.34</v>
      </c>
      <c r="C4" s="10" t="n">
        <v>16.1</v>
      </c>
      <c r="D4" s="23"/>
    </row>
    <row r="6">
      <c r="A6" t="s">
        <v>10</v>
      </c>
    </row>
    <row r="8">
      <c r="A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22.71" hidden="0" customWidth="1"/>
    <col min="3" max="3" width="113.71" hidden="0" customWidth="1"/>
    <col min="4" max="4" width="18.71" hidden="0" customWidth="1"/>
  </cols>
  <sheetData>
    <row r="1">
      <c r="A1" t="s">
        <v>123</v>
      </c>
    </row>
    <row r="3">
      <c r="A3" s="5" t="s">
        <v>23</v>
      </c>
      <c r="B3" s="4" t="s">
        <v>24</v>
      </c>
      <c r="C3" s="4" t="s">
        <v>25</v>
      </c>
      <c r="D3" s="6" t="s">
        <v>3</v>
      </c>
    </row>
    <row r="4">
      <c r="A4" s="2" t="s">
        <v>26</v>
      </c>
      <c r="B4" t="s">
        <v>124</v>
      </c>
      <c r="C4" t="s">
        <v>125</v>
      </c>
      <c r="D4" s="31" t="n">
        <v>1</v>
      </c>
    </row>
    <row r="5">
      <c r="A5" s="2" t="s">
        <v>26</v>
      </c>
      <c r="B5" t="s">
        <v>27</v>
      </c>
      <c r="C5" t="s">
        <v>28</v>
      </c>
      <c r="D5" s="31" t="n">
        <v>5</v>
      </c>
    </row>
    <row r="6">
      <c r="A6" s="2" t="s">
        <v>126</v>
      </c>
      <c r="B6" t="s">
        <v>127</v>
      </c>
      <c r="C6" t="s">
        <v>128</v>
      </c>
      <c r="D6" s="31" t="n">
        <v>8</v>
      </c>
    </row>
    <row r="7">
      <c r="A7" s="2" t="s">
        <v>32</v>
      </c>
      <c r="B7" t="s">
        <v>33</v>
      </c>
      <c r="C7" t="s">
        <v>34</v>
      </c>
      <c r="D7" s="31" t="n">
        <v>12</v>
      </c>
    </row>
    <row r="8">
      <c r="A8" s="2" t="s">
        <v>35</v>
      </c>
      <c r="B8" t="s">
        <v>105</v>
      </c>
      <c r="C8" t="s">
        <v>106</v>
      </c>
      <c r="D8" s="31" t="n">
        <v>2</v>
      </c>
    </row>
    <row r="9">
      <c r="A9" s="2" t="s">
        <v>35</v>
      </c>
      <c r="B9" t="s">
        <v>129</v>
      </c>
      <c r="C9" t="s">
        <v>130</v>
      </c>
      <c r="D9" s="31" t="n">
        <v>8</v>
      </c>
    </row>
    <row r="10">
      <c r="A10" s="2" t="s">
        <v>107</v>
      </c>
      <c r="B10" t="s">
        <v>108</v>
      </c>
      <c r="C10" t="s">
        <v>109</v>
      </c>
      <c r="D10" s="31" t="n">
        <v>17</v>
      </c>
    </row>
    <row r="11">
      <c r="A11" s="2" t="s">
        <v>38</v>
      </c>
      <c r="B11" t="s">
        <v>110</v>
      </c>
      <c r="C11" t="s">
        <v>111</v>
      </c>
      <c r="D11" s="31" t="n">
        <v>15</v>
      </c>
    </row>
    <row r="12">
      <c r="A12" s="2" t="s">
        <v>38</v>
      </c>
      <c r="B12" t="s">
        <v>39</v>
      </c>
      <c r="C12" t="s">
        <v>40</v>
      </c>
      <c r="D12" s="31" t="n">
        <v>33</v>
      </c>
    </row>
    <row r="13">
      <c r="A13" s="2" t="s">
        <v>41</v>
      </c>
      <c r="B13" t="s">
        <v>42</v>
      </c>
      <c r="C13" t="s">
        <v>43</v>
      </c>
      <c r="D13" s="31" t="n">
        <v>91</v>
      </c>
    </row>
    <row r="14">
      <c r="A14" s="8" t="s">
        <v>131</v>
      </c>
      <c r="B14" s="10" t="s">
        <v>132</v>
      </c>
      <c r="C14" s="10" t="s">
        <v>133</v>
      </c>
      <c r="D14" s="32" t="n">
        <v>2</v>
      </c>
    </row>
    <row r="16">
      <c r="A16" t="s">
        <v>10</v>
      </c>
    </row>
    <row r="18">
      <c r="A1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8.71" hidden="0" customWidth="1"/>
  </cols>
  <sheetData>
    <row r="1">
      <c r="A1" t="s">
        <v>134</v>
      </c>
    </row>
    <row r="3">
      <c r="A3" s="5" t="s">
        <v>45</v>
      </c>
      <c r="B3" s="6" t="s">
        <v>3</v>
      </c>
    </row>
    <row r="4">
      <c r="A4" s="2" t="s">
        <v>54</v>
      </c>
      <c r="B4" s="33" t="n">
        <v>1</v>
      </c>
    </row>
    <row r="5">
      <c r="A5" s="2" t="s">
        <v>55</v>
      </c>
      <c r="B5" s="33" t="n">
        <v>2</v>
      </c>
    </row>
    <row r="6">
      <c r="A6" s="2" t="s">
        <v>56</v>
      </c>
      <c r="B6" s="33" t="n">
        <v>1</v>
      </c>
    </row>
    <row r="7">
      <c r="A7" s="2" t="s">
        <v>57</v>
      </c>
      <c r="B7" s="33" t="n">
        <v>0</v>
      </c>
    </row>
    <row r="8">
      <c r="A8" s="2" t="s">
        <v>58</v>
      </c>
      <c r="B8" s="33" t="n">
        <v>2</v>
      </c>
    </row>
    <row r="9">
      <c r="A9" s="2" t="s">
        <v>59</v>
      </c>
      <c r="B9" s="33" t="n">
        <v>4</v>
      </c>
    </row>
    <row r="10">
      <c r="A10" s="2" t="s">
        <v>60</v>
      </c>
      <c r="B10" s="33" t="n">
        <v>4</v>
      </c>
    </row>
    <row r="11">
      <c r="A11" s="2" t="s">
        <v>61</v>
      </c>
      <c r="B11" s="33" t="n">
        <v>2</v>
      </c>
    </row>
    <row r="12">
      <c r="A12" s="2" t="s">
        <v>62</v>
      </c>
      <c r="B12" s="33" t="n">
        <v>1</v>
      </c>
    </row>
    <row r="13">
      <c r="A13" s="2" t="s">
        <v>63</v>
      </c>
      <c r="B13" s="33" t="n">
        <v>3</v>
      </c>
    </row>
    <row r="14">
      <c r="A14" s="2" t="s">
        <v>64</v>
      </c>
      <c r="B14" s="33" t="n">
        <v>5</v>
      </c>
    </row>
    <row r="15">
      <c r="A15" s="2" t="s">
        <v>65</v>
      </c>
      <c r="B15" s="33" t="n">
        <v>2</v>
      </c>
    </row>
    <row r="16">
      <c r="A16" s="2" t="s">
        <v>66</v>
      </c>
      <c r="B16" s="33" t="n">
        <v>4</v>
      </c>
    </row>
    <row r="17">
      <c r="A17" s="2" t="s">
        <v>67</v>
      </c>
      <c r="B17" s="33" t="n">
        <v>2</v>
      </c>
    </row>
    <row r="18">
      <c r="A18" s="2" t="s">
        <v>68</v>
      </c>
      <c r="B18" s="33" t="n">
        <v>0</v>
      </c>
    </row>
    <row r="19">
      <c r="A19" s="2" t="s">
        <v>69</v>
      </c>
      <c r="B19" s="33" t="n">
        <v>9</v>
      </c>
    </row>
    <row r="20">
      <c r="A20" s="2" t="s">
        <v>70</v>
      </c>
      <c r="B20" s="33" t="n">
        <v>7</v>
      </c>
    </row>
    <row r="21">
      <c r="A21" s="2" t="s">
        <v>71</v>
      </c>
      <c r="B21" s="33" t="n">
        <v>5</v>
      </c>
    </row>
    <row r="22">
      <c r="A22" s="2" t="s">
        <v>72</v>
      </c>
      <c r="B22" s="33" t="n">
        <v>5</v>
      </c>
    </row>
    <row r="23">
      <c r="A23" s="2" t="s">
        <v>73</v>
      </c>
      <c r="B23" s="33" t="n">
        <v>4</v>
      </c>
    </row>
    <row r="24">
      <c r="A24" s="2" t="s">
        <v>74</v>
      </c>
      <c r="B24" s="33" t="n">
        <v>7</v>
      </c>
    </row>
    <row r="25">
      <c r="A25" s="2" t="s">
        <v>75</v>
      </c>
      <c r="B25" s="33" t="n">
        <v>6</v>
      </c>
    </row>
    <row r="26">
      <c r="A26" s="2" t="s">
        <v>76</v>
      </c>
      <c r="B26" s="33" t="n">
        <v>9</v>
      </c>
    </row>
    <row r="27">
      <c r="A27" s="2" t="s">
        <v>77</v>
      </c>
      <c r="B27" s="33" t="n">
        <v>1</v>
      </c>
    </row>
    <row r="28">
      <c r="A28" s="2" t="s">
        <v>78</v>
      </c>
      <c r="B28" s="33" t="n">
        <v>8</v>
      </c>
    </row>
    <row r="29">
      <c r="A29" s="2" t="s">
        <v>79</v>
      </c>
      <c r="B29" s="33" t="n">
        <v>9</v>
      </c>
    </row>
    <row r="30">
      <c r="A30" s="2" t="s">
        <v>80</v>
      </c>
      <c r="B30" s="33" t="n">
        <v>12</v>
      </c>
    </row>
    <row r="31">
      <c r="A31" s="2" t="s">
        <v>81</v>
      </c>
      <c r="B31" s="33" t="n">
        <v>9</v>
      </c>
    </row>
    <row r="32">
      <c r="A32" s="2" t="s">
        <v>82</v>
      </c>
      <c r="B32" s="33" t="n">
        <v>6</v>
      </c>
    </row>
    <row r="33">
      <c r="A33" s="2" t="s">
        <v>83</v>
      </c>
      <c r="B33" s="33" t="n">
        <v>8</v>
      </c>
    </row>
    <row r="34">
      <c r="A34" s="2" t="s">
        <v>84</v>
      </c>
      <c r="B34" s="33" t="n">
        <v>10</v>
      </c>
    </row>
    <row r="35">
      <c r="A35" s="2" t="s">
        <v>85</v>
      </c>
      <c r="B35" s="33" t="n">
        <v>10</v>
      </c>
    </row>
    <row r="36">
      <c r="A36" s="2" t="s">
        <v>86</v>
      </c>
      <c r="B36" s="33" t="n">
        <v>11</v>
      </c>
    </row>
    <row r="37">
      <c r="A37" s="2" t="s">
        <v>87</v>
      </c>
      <c r="B37" s="33" t="n">
        <v>11</v>
      </c>
    </row>
    <row r="38">
      <c r="A38" s="8" t="s">
        <v>88</v>
      </c>
      <c r="B38" s="34" t="n">
        <v>14</v>
      </c>
    </row>
    <row r="40">
      <c r="A40" t="s">
        <v>10</v>
      </c>
    </row>
    <row r="42">
      <c r="A42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1.71" hidden="0" customWidth="1"/>
    <col min="2" max="2" width="15.71" hidden="0" customWidth="1"/>
    <col min="3" max="3" width="18.71" hidden="0" customWidth="1"/>
  </cols>
  <sheetData>
    <row r="1">
      <c r="A1" t="s">
        <v>135</v>
      </c>
    </row>
    <row r="3">
      <c r="A3" s="5" t="s">
        <v>90</v>
      </c>
      <c r="B3" s="4" t="s">
        <v>91</v>
      </c>
      <c r="C3" s="6" t="s">
        <v>3</v>
      </c>
    </row>
    <row r="4">
      <c r="A4" s="2" t="s">
        <v>114</v>
      </c>
      <c r="B4" t="s">
        <v>121</v>
      </c>
      <c r="C4" s="35" t="n">
        <v>6</v>
      </c>
    </row>
    <row r="5">
      <c r="A5" s="2" t="s">
        <v>114</v>
      </c>
      <c r="B5" t="s">
        <v>115</v>
      </c>
      <c r="C5" s="35" t="n">
        <v>11</v>
      </c>
    </row>
    <row r="6">
      <c r="A6" s="2" t="s">
        <v>114</v>
      </c>
      <c r="B6" t="s">
        <v>116</v>
      </c>
      <c r="C6" s="35" t="n">
        <v>14</v>
      </c>
    </row>
    <row r="7">
      <c r="A7" s="2" t="s">
        <v>114</v>
      </c>
      <c r="B7" t="s">
        <v>117</v>
      </c>
      <c r="C7" s="35" t="n">
        <v>20</v>
      </c>
    </row>
    <row r="8">
      <c r="A8" s="2" t="s">
        <v>114</v>
      </c>
      <c r="B8" t="s">
        <v>118</v>
      </c>
      <c r="C8" s="35" t="n">
        <v>14</v>
      </c>
    </row>
    <row r="9">
      <c r="A9" s="2" t="s">
        <v>114</v>
      </c>
      <c r="B9" t="s">
        <v>119</v>
      </c>
      <c r="C9" s="35" t="n">
        <v>16</v>
      </c>
    </row>
    <row r="10">
      <c r="A10" s="2" t="s">
        <v>120</v>
      </c>
      <c r="B10" t="s">
        <v>121</v>
      </c>
      <c r="C10" s="35" t="n">
        <v>4</v>
      </c>
    </row>
    <row r="11">
      <c r="A11" s="2" t="s">
        <v>120</v>
      </c>
      <c r="B11" t="s">
        <v>115</v>
      </c>
      <c r="C11" s="35" t="n">
        <v>19</v>
      </c>
    </row>
    <row r="12">
      <c r="A12" s="2" t="s">
        <v>120</v>
      </c>
      <c r="B12" t="s">
        <v>116</v>
      </c>
      <c r="C12" s="35" t="n">
        <v>18</v>
      </c>
    </row>
    <row r="13">
      <c r="A13" s="2" t="s">
        <v>120</v>
      </c>
      <c r="B13" t="s">
        <v>117</v>
      </c>
      <c r="C13" s="35" t="n">
        <v>24</v>
      </c>
    </row>
    <row r="14">
      <c r="A14" s="2" t="s">
        <v>120</v>
      </c>
      <c r="B14" t="s">
        <v>118</v>
      </c>
      <c r="C14" s="35" t="n">
        <v>24</v>
      </c>
    </row>
    <row r="15">
      <c r="A15" s="8" t="s">
        <v>120</v>
      </c>
      <c r="B15" s="10" t="s">
        <v>119</v>
      </c>
      <c r="C15" s="36" t="n">
        <v>24</v>
      </c>
    </row>
    <row r="17">
      <c r="A17" t="s">
        <v>10</v>
      </c>
    </row>
    <row r="19">
      <c r="A19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6.71" hidden="0" customWidth="1"/>
    <col min="3" max="3" width="10.71" hidden="0" customWidth="1"/>
    <col min="4" max="4" width="31.71" hidden="0" customWidth="1"/>
  </cols>
  <sheetData>
    <row r="1">
      <c r="A1" t="s">
        <v>136</v>
      </c>
    </row>
    <row r="3">
      <c r="A3" s="5" t="s">
        <v>100</v>
      </c>
      <c r="B3" s="4" t="s">
        <v>101</v>
      </c>
      <c r="C3" s="4" t="s">
        <v>102</v>
      </c>
      <c r="D3" s="6" t="s">
        <v>103</v>
      </c>
    </row>
    <row r="4">
      <c r="A4" s="37" t="n">
        <v>194</v>
      </c>
      <c r="B4" s="10" t="n">
        <v>298.6</v>
      </c>
      <c r="C4" s="10" t="n">
        <v>8.92</v>
      </c>
      <c r="D4" s="23"/>
    </row>
    <row r="6">
      <c r="A6" t="s">
        <v>10</v>
      </c>
    </row>
    <row r="8">
      <c r="A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22.71" hidden="0" customWidth="1"/>
    <col min="3" max="3" width="113.71" hidden="0" customWidth="1"/>
    <col min="4" max="4" width="18.71" hidden="0" customWidth="1"/>
  </cols>
  <sheetData>
    <row r="1">
      <c r="A1" t="s">
        <v>137</v>
      </c>
    </row>
    <row r="3">
      <c r="A3" s="5" t="s">
        <v>23</v>
      </c>
      <c r="B3" s="4" t="s">
        <v>24</v>
      </c>
      <c r="C3" s="4" t="s">
        <v>25</v>
      </c>
      <c r="D3" s="6" t="s">
        <v>3</v>
      </c>
    </row>
    <row r="4">
      <c r="A4" s="2" t="s">
        <v>26</v>
      </c>
      <c r="B4" t="s">
        <v>27</v>
      </c>
      <c r="C4" t="s">
        <v>28</v>
      </c>
      <c r="D4" s="38" t="n">
        <v>3</v>
      </c>
    </row>
    <row r="5">
      <c r="A5" s="2" t="s">
        <v>126</v>
      </c>
      <c r="B5" t="s">
        <v>127</v>
      </c>
      <c r="C5" t="s">
        <v>128</v>
      </c>
      <c r="D5" s="38" t="n">
        <v>2</v>
      </c>
    </row>
    <row r="6">
      <c r="A6" s="2" t="s">
        <v>32</v>
      </c>
      <c r="B6" t="s">
        <v>33</v>
      </c>
      <c r="C6" t="s">
        <v>34</v>
      </c>
      <c r="D6" s="38" t="n">
        <v>2</v>
      </c>
    </row>
    <row r="7">
      <c r="A7" s="2" t="s">
        <v>35</v>
      </c>
      <c r="B7" t="s">
        <v>105</v>
      </c>
      <c r="C7" t="s">
        <v>106</v>
      </c>
      <c r="D7" s="38" t="n">
        <v>5</v>
      </c>
    </row>
    <row r="8">
      <c r="A8" s="2" t="s">
        <v>35</v>
      </c>
      <c r="B8" t="s">
        <v>129</v>
      </c>
      <c r="C8" t="s">
        <v>130</v>
      </c>
      <c r="D8" s="38" t="n">
        <v>3</v>
      </c>
    </row>
    <row r="9">
      <c r="A9" s="2" t="s">
        <v>107</v>
      </c>
      <c r="B9" t="s">
        <v>108</v>
      </c>
      <c r="C9" t="s">
        <v>109</v>
      </c>
      <c r="D9" s="38" t="n">
        <v>4</v>
      </c>
    </row>
    <row r="10">
      <c r="A10" s="2" t="s">
        <v>38</v>
      </c>
      <c r="B10" t="s">
        <v>110</v>
      </c>
      <c r="C10" t="s">
        <v>111</v>
      </c>
      <c r="D10" s="38" t="n">
        <v>1</v>
      </c>
    </row>
    <row r="11">
      <c r="A11" s="2" t="s">
        <v>38</v>
      </c>
      <c r="B11" t="s">
        <v>39</v>
      </c>
      <c r="C11" t="s">
        <v>40</v>
      </c>
      <c r="D11" s="38" t="n">
        <v>2</v>
      </c>
    </row>
    <row r="12">
      <c r="A12" s="8" t="s">
        <v>41</v>
      </c>
      <c r="B12" s="10" t="s">
        <v>42</v>
      </c>
      <c r="C12" s="10" t="s">
        <v>43</v>
      </c>
      <c r="D12" s="39" t="n">
        <v>17</v>
      </c>
    </row>
    <row r="14">
      <c r="A14" t="s">
        <v>10</v>
      </c>
    </row>
    <row r="16">
      <c r="A16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8.71" hidden="0" customWidth="1"/>
  </cols>
  <sheetData>
    <row r="1">
      <c r="A1" t="s">
        <v>138</v>
      </c>
    </row>
    <row r="3">
      <c r="A3" s="5" t="s">
        <v>45</v>
      </c>
      <c r="B3" s="6" t="s">
        <v>3</v>
      </c>
    </row>
    <row r="4">
      <c r="A4" s="2" t="s">
        <v>70</v>
      </c>
      <c r="B4" s="40" t="n">
        <v>1</v>
      </c>
    </row>
    <row r="5">
      <c r="A5" s="2" t="s">
        <v>71</v>
      </c>
      <c r="B5" s="40" t="n">
        <v>0</v>
      </c>
    </row>
    <row r="6">
      <c r="A6" s="2" t="s">
        <v>72</v>
      </c>
      <c r="B6" s="40" t="n">
        <v>3</v>
      </c>
    </row>
    <row r="7">
      <c r="A7" s="2" t="s">
        <v>73</v>
      </c>
      <c r="B7" s="40" t="n">
        <v>0</v>
      </c>
    </row>
    <row r="8">
      <c r="A8" s="2" t="s">
        <v>74</v>
      </c>
      <c r="B8" s="40" t="n">
        <v>2</v>
      </c>
    </row>
    <row r="9">
      <c r="A9" s="2" t="s">
        <v>75</v>
      </c>
      <c r="B9" s="40" t="n">
        <v>1</v>
      </c>
    </row>
    <row r="10">
      <c r="A10" s="2" t="s">
        <v>76</v>
      </c>
      <c r="B10" s="40" t="n">
        <v>4</v>
      </c>
    </row>
    <row r="11">
      <c r="A11" s="2" t="s">
        <v>77</v>
      </c>
      <c r="B11" s="40" t="n">
        <v>2</v>
      </c>
    </row>
    <row r="12">
      <c r="A12" s="2" t="s">
        <v>78</v>
      </c>
      <c r="B12" s="40" t="n">
        <v>4</v>
      </c>
    </row>
    <row r="13">
      <c r="A13" s="2" t="s">
        <v>79</v>
      </c>
      <c r="B13" s="40" t="n">
        <v>3</v>
      </c>
    </row>
    <row r="14">
      <c r="A14" s="2" t="s">
        <v>80</v>
      </c>
      <c r="B14" s="40" t="n">
        <v>0</v>
      </c>
    </row>
    <row r="15">
      <c r="A15" s="2" t="s">
        <v>81</v>
      </c>
      <c r="B15" s="40" t="n">
        <v>2</v>
      </c>
    </row>
    <row r="16">
      <c r="A16" s="2" t="s">
        <v>82</v>
      </c>
      <c r="B16" s="40" t="n">
        <v>7</v>
      </c>
    </row>
    <row r="17">
      <c r="A17" s="2" t="s">
        <v>83</v>
      </c>
      <c r="B17" s="40" t="n">
        <v>1</v>
      </c>
    </row>
    <row r="18">
      <c r="A18" s="2" t="s">
        <v>84</v>
      </c>
      <c r="B18" s="40" t="n">
        <v>2</v>
      </c>
    </row>
    <row r="19">
      <c r="A19" s="2" t="s">
        <v>85</v>
      </c>
      <c r="B19" s="40" t="n">
        <v>1</v>
      </c>
    </row>
    <row r="20">
      <c r="A20" s="2" t="s">
        <v>86</v>
      </c>
      <c r="B20" s="40" t="n">
        <v>1</v>
      </c>
    </row>
    <row r="21">
      <c r="A21" s="2" t="s">
        <v>87</v>
      </c>
      <c r="B21" s="40" t="n">
        <v>2</v>
      </c>
    </row>
    <row r="22">
      <c r="A22" s="8" t="s">
        <v>88</v>
      </c>
      <c r="B22" s="41" t="n">
        <v>3</v>
      </c>
    </row>
    <row r="24">
      <c r="A24" t="s">
        <v>10</v>
      </c>
    </row>
    <row r="26">
      <c r="A26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1.71" hidden="0" customWidth="1"/>
    <col min="2" max="2" width="15.71" hidden="0" customWidth="1"/>
    <col min="3" max="3" width="18.71" hidden="0" customWidth="1"/>
  </cols>
  <sheetData>
    <row r="1">
      <c r="A1" t="s">
        <v>139</v>
      </c>
    </row>
    <row r="3">
      <c r="A3" s="5" t="s">
        <v>90</v>
      </c>
      <c r="B3" s="4" t="s">
        <v>91</v>
      </c>
      <c r="C3" s="6" t="s">
        <v>3</v>
      </c>
    </row>
    <row r="4">
      <c r="A4" s="2" t="s">
        <v>114</v>
      </c>
      <c r="B4" t="s">
        <v>117</v>
      </c>
      <c r="C4" s="42" t="n">
        <v>1</v>
      </c>
    </row>
    <row r="5">
      <c r="A5" s="2" t="s">
        <v>114</v>
      </c>
      <c r="B5" t="s">
        <v>118</v>
      </c>
      <c r="C5" s="42" t="n">
        <v>3</v>
      </c>
    </row>
    <row r="6">
      <c r="A6" s="2" t="s">
        <v>114</v>
      </c>
      <c r="B6" t="s">
        <v>119</v>
      </c>
      <c r="C6" s="42" t="n">
        <v>11</v>
      </c>
    </row>
    <row r="7">
      <c r="A7" s="2" t="s">
        <v>120</v>
      </c>
      <c r="B7" t="s">
        <v>116</v>
      </c>
      <c r="C7" s="42" t="n">
        <v>1</v>
      </c>
    </row>
    <row r="8">
      <c r="A8" s="2" t="s">
        <v>120</v>
      </c>
      <c r="B8" t="s">
        <v>117</v>
      </c>
      <c r="C8" s="42" t="n">
        <v>6</v>
      </c>
    </row>
    <row r="9">
      <c r="A9" s="2" t="s">
        <v>120</v>
      </c>
      <c r="B9" t="s">
        <v>118</v>
      </c>
      <c r="C9" s="42" t="n">
        <v>9</v>
      </c>
    </row>
    <row r="10">
      <c r="A10" s="8" t="s">
        <v>120</v>
      </c>
      <c r="B10" s="10" t="s">
        <v>119</v>
      </c>
      <c r="C10" s="43" t="n">
        <v>8</v>
      </c>
    </row>
    <row r="12">
      <c r="A12" t="s">
        <v>10</v>
      </c>
    </row>
    <row r="14">
      <c r="A14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6.71" hidden="0" customWidth="1"/>
    <col min="3" max="3" width="10.71" hidden="0" customWidth="1"/>
    <col min="4" max="4" width="31.71" hidden="0" customWidth="1"/>
  </cols>
  <sheetData>
    <row r="1">
      <c r="A1" t="s">
        <v>140</v>
      </c>
    </row>
    <row r="3">
      <c r="A3" s="5" t="s">
        <v>100</v>
      </c>
      <c r="B3" s="4" t="s">
        <v>101</v>
      </c>
      <c r="C3" s="4" t="s">
        <v>102</v>
      </c>
      <c r="D3" s="6" t="s">
        <v>103</v>
      </c>
    </row>
    <row r="4">
      <c r="A4" s="44" t="n">
        <v>39</v>
      </c>
      <c r="B4" s="10" t="n">
        <v>291.04</v>
      </c>
      <c r="C4" s="10" t="n">
        <v>21.7</v>
      </c>
      <c r="D4" s="23"/>
    </row>
    <row r="6">
      <c r="A6" t="s">
        <v>10</v>
      </c>
    </row>
    <row r="8">
      <c r="A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27.71" hidden="0" customWidth="1"/>
    <col min="3" max="3" width="18.71" hidden="0" customWidth="1"/>
    <col min="4" max="4" width="41.71" hidden="0" customWidth="1"/>
  </cols>
  <sheetData>
    <row r="1">
      <c r="A1" t="s">
        <v>0</v>
      </c>
    </row>
    <row r="3">
      <c r="A3" s="5" t="s">
        <v>1</v>
      </c>
      <c r="B3" s="4" t="s">
        <v>2</v>
      </c>
      <c r="C3" s="4" t="s">
        <v>3</v>
      </c>
      <c r="D3" s="6" t="s">
        <v>4</v>
      </c>
    </row>
    <row r="4">
      <c r="A4" s="2" t="s">
        <v>5</v>
      </c>
      <c r="B4" t="s">
        <v>6</v>
      </c>
      <c r="C4" s="1" t="n">
        <v>67</v>
      </c>
      <c r="D4" s="3" t="n">
        <v>92.04</v>
      </c>
    </row>
    <row r="5">
      <c r="A5" s="2" t="s">
        <v>5</v>
      </c>
      <c r="B5" t="s">
        <v>7</v>
      </c>
      <c r="C5" s="1" t="n">
        <v>38</v>
      </c>
      <c r="D5" s="3" t="n">
        <v>51.35</v>
      </c>
    </row>
    <row r="6">
      <c r="A6" s="2" t="s">
        <v>5</v>
      </c>
      <c r="B6" t="s">
        <v>8</v>
      </c>
      <c r="C6" s="1" t="n">
        <v>187</v>
      </c>
      <c r="D6" s="3" t="n">
        <v>247.9</v>
      </c>
    </row>
    <row r="7">
      <c r="A7" s="2" t="s">
        <v>9</v>
      </c>
      <c r="B7" t="s">
        <v>6</v>
      </c>
      <c r="C7" s="1" t="n">
        <v>44</v>
      </c>
      <c r="D7" s="3" t="n">
        <v>60.45</v>
      </c>
    </row>
    <row r="8">
      <c r="A8" s="8" t="s">
        <v>9</v>
      </c>
      <c r="B8" s="10" t="s">
        <v>7</v>
      </c>
      <c r="C8" s="7" t="n">
        <v>4</v>
      </c>
      <c r="D8" s="9" t="n">
        <v>5</v>
      </c>
    </row>
    <row r="10">
      <c r="A10" t="s">
        <v>10</v>
      </c>
    </row>
    <row r="12">
      <c r="A12" t="s">
        <v>11</v>
      </c>
    </row>
    <row r="13">
      <c r="A13" t="s">
        <v>12</v>
      </c>
    </row>
    <row r="15">
      <c r="A15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27.71" hidden="0" customWidth="1"/>
    <col min="3" max="3" width="69.71" hidden="0" customWidth="1"/>
    <col min="4" max="4" width="90.71" hidden="0" customWidth="1"/>
    <col min="5" max="5" width="69.71" hidden="0" customWidth="1"/>
    <col min="6" max="6" width="90.71" hidden="0" customWidth="1"/>
    <col min="7" max="7" width="69.71" hidden="0" customWidth="1"/>
    <col min="8" max="8" width="90.71" hidden="0" customWidth="1"/>
    <col min="9" max="9" width="70.71" hidden="0" customWidth="1"/>
    <col min="10" max="10" width="91.71" hidden="0" customWidth="1"/>
  </cols>
  <sheetData>
    <row r="1">
      <c r="A1" t="s">
        <v>13</v>
      </c>
    </row>
    <row r="3">
      <c r="A3" s="5" t="s">
        <v>1</v>
      </c>
      <c r="B3" s="4" t="s">
        <v>2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6" t="s">
        <v>21</v>
      </c>
    </row>
    <row r="4">
      <c r="A4" s="2" t="s">
        <v>5</v>
      </c>
      <c r="B4" t="s">
        <v>6</v>
      </c>
      <c r="C4" s="12" t="n">
        <v>2</v>
      </c>
      <c r="D4" s="12" t="n">
        <v>67</v>
      </c>
      <c r="E4" s="12" t="n">
        <v>5</v>
      </c>
      <c r="F4" s="12" t="n">
        <v>67</v>
      </c>
      <c r="G4" s="12" t="n">
        <v>12</v>
      </c>
      <c r="H4" s="12" t="n">
        <v>67</v>
      </c>
      <c r="I4" s="12" t="n">
        <v>18</v>
      </c>
      <c r="J4" s="13" t="n">
        <v>64</v>
      </c>
    </row>
    <row r="5">
      <c r="A5" s="2" t="s">
        <v>5</v>
      </c>
      <c r="B5" t="s">
        <v>7</v>
      </c>
      <c r="C5" s="12" t="n">
        <v>0</v>
      </c>
      <c r="D5" s="12" t="n">
        <v>39</v>
      </c>
      <c r="E5" s="12" t="n">
        <v>2</v>
      </c>
      <c r="F5" s="12" t="n">
        <v>39</v>
      </c>
      <c r="G5" s="12" t="n">
        <v>7</v>
      </c>
      <c r="H5" s="12" t="n">
        <v>34</v>
      </c>
      <c r="I5" s="12" t="n">
        <v>8</v>
      </c>
      <c r="J5" s="13" t="n">
        <v>30</v>
      </c>
    </row>
    <row r="6">
      <c r="A6" s="2" t="s">
        <v>5</v>
      </c>
      <c r="B6" t="s">
        <v>8</v>
      </c>
      <c r="C6" s="12" t="n">
        <v>0</v>
      </c>
      <c r="D6" s="12" t="n">
        <v>194</v>
      </c>
      <c r="E6" s="12" t="n">
        <v>7</v>
      </c>
      <c r="F6" s="12" t="n">
        <v>194</v>
      </c>
      <c r="G6" s="12" t="n">
        <v>25</v>
      </c>
      <c r="H6" s="12" t="n">
        <v>169</v>
      </c>
      <c r="I6" s="12" t="n">
        <v>29</v>
      </c>
      <c r="J6" s="13" t="n">
        <v>138</v>
      </c>
    </row>
    <row r="7">
      <c r="A7" s="2" t="s">
        <v>9</v>
      </c>
      <c r="B7" t="s">
        <v>6</v>
      </c>
      <c r="C7" s="12" t="n">
        <v>1</v>
      </c>
      <c r="D7" s="12" t="n">
        <v>46</v>
      </c>
      <c r="E7" s="12" t="n">
        <v>2</v>
      </c>
      <c r="F7" s="12" t="n">
        <v>46</v>
      </c>
      <c r="G7" s="12" t="n">
        <v>3</v>
      </c>
      <c r="H7" s="12" t="n">
        <v>44</v>
      </c>
      <c r="I7" s="12" t="n">
        <v>7</v>
      </c>
      <c r="J7" s="13" t="n">
        <v>39</v>
      </c>
    </row>
    <row r="8">
      <c r="A8" s="8" t="s">
        <v>9</v>
      </c>
      <c r="B8" s="10" t="s">
        <v>7</v>
      </c>
      <c r="C8" s="14" t="n">
        <v>0</v>
      </c>
      <c r="D8" s="14" t="n">
        <v>4</v>
      </c>
      <c r="E8" s="14" t="n">
        <v>0</v>
      </c>
      <c r="F8" s="14" t="n">
        <v>4</v>
      </c>
      <c r="G8" s="14" t="n">
        <v>0</v>
      </c>
      <c r="H8" s="14" t="n">
        <v>3</v>
      </c>
      <c r="I8" s="14" t="n">
        <v>0</v>
      </c>
      <c r="J8" s="15" t="n">
        <v>1</v>
      </c>
    </row>
    <row r="10">
      <c r="A10" t="s">
        <v>10</v>
      </c>
    </row>
    <row r="12">
      <c r="A12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22.71" hidden="0" customWidth="1"/>
    <col min="3" max="3" width="93.71" hidden="0" customWidth="1"/>
    <col min="4" max="4" width="18.71" hidden="0" customWidth="1"/>
  </cols>
  <sheetData>
    <row r="1">
      <c r="A1" t="s">
        <v>22</v>
      </c>
    </row>
    <row r="3">
      <c r="A3" s="5" t="s">
        <v>23</v>
      </c>
      <c r="B3" s="4" t="s">
        <v>24</v>
      </c>
      <c r="C3" s="4" t="s">
        <v>25</v>
      </c>
      <c r="D3" s="6" t="s">
        <v>3</v>
      </c>
    </row>
    <row r="4">
      <c r="A4" s="2" t="s">
        <v>26</v>
      </c>
      <c r="B4" t="s">
        <v>27</v>
      </c>
      <c r="C4" t="s">
        <v>28</v>
      </c>
      <c r="D4" s="16" t="n">
        <v>30</v>
      </c>
    </row>
    <row r="5">
      <c r="A5" s="2" t="s">
        <v>29</v>
      </c>
      <c r="B5" t="s">
        <v>30</v>
      </c>
      <c r="C5" t="s">
        <v>31</v>
      </c>
      <c r="D5" s="16" t="n">
        <v>7</v>
      </c>
    </row>
    <row r="6">
      <c r="A6" s="2" t="s">
        <v>32</v>
      </c>
      <c r="B6" t="s">
        <v>33</v>
      </c>
      <c r="C6" t="s">
        <v>34</v>
      </c>
      <c r="D6" s="16" t="n">
        <v>1</v>
      </c>
    </row>
    <row r="7">
      <c r="A7" s="2" t="s">
        <v>35</v>
      </c>
      <c r="B7" t="s">
        <v>36</v>
      </c>
      <c r="C7" t="s">
        <v>37</v>
      </c>
      <c r="D7" s="16" t="n">
        <v>2</v>
      </c>
    </row>
    <row r="8">
      <c r="A8" s="2" t="s">
        <v>38</v>
      </c>
      <c r="B8" t="s">
        <v>39</v>
      </c>
      <c r="C8" t="s">
        <v>40</v>
      </c>
      <c r="D8" s="16" t="n">
        <v>2</v>
      </c>
    </row>
    <row r="9">
      <c r="A9" s="8" t="s">
        <v>41</v>
      </c>
      <c r="B9" s="10" t="s">
        <v>42</v>
      </c>
      <c r="C9" s="10" t="s">
        <v>43</v>
      </c>
      <c r="D9" s="17" t="n">
        <v>4</v>
      </c>
    </row>
    <row r="11">
      <c r="A11" t="s">
        <v>10</v>
      </c>
    </row>
    <row r="13">
      <c r="A13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8.71" hidden="0" customWidth="1"/>
  </cols>
  <sheetData>
    <row r="1">
      <c r="A1" t="s">
        <v>44</v>
      </c>
    </row>
    <row r="3">
      <c r="A3" s="5" t="s">
        <v>45</v>
      </c>
      <c r="B3" s="6" t="s">
        <v>3</v>
      </c>
    </row>
    <row r="4">
      <c r="A4" s="2" t="s">
        <v>46</v>
      </c>
      <c r="B4" s="18" t="n">
        <v>1</v>
      </c>
    </row>
    <row r="5">
      <c r="A5" s="2" t="s">
        <v>47</v>
      </c>
      <c r="B5" s="18" t="n">
        <v>0</v>
      </c>
    </row>
    <row r="6">
      <c r="A6" s="2" t="s">
        <v>48</v>
      </c>
      <c r="B6" s="18" t="n">
        <v>1</v>
      </c>
    </row>
    <row r="7">
      <c r="A7" s="2" t="s">
        <v>49</v>
      </c>
      <c r="B7" s="18" t="n">
        <v>0</v>
      </c>
    </row>
    <row r="8">
      <c r="A8" s="2" t="s">
        <v>50</v>
      </c>
      <c r="B8" s="18" t="n">
        <v>2</v>
      </c>
    </row>
    <row r="9">
      <c r="A9" s="2" t="s">
        <v>51</v>
      </c>
      <c r="B9" s="18" t="n">
        <v>1</v>
      </c>
    </row>
    <row r="10">
      <c r="A10" s="2" t="s">
        <v>52</v>
      </c>
      <c r="B10" s="18" t="n">
        <v>0</v>
      </c>
    </row>
    <row r="11">
      <c r="A11" s="2" t="s">
        <v>53</v>
      </c>
      <c r="B11" s="18" t="n">
        <v>1</v>
      </c>
    </row>
    <row r="12">
      <c r="A12" s="2" t="s">
        <v>54</v>
      </c>
      <c r="B12" s="18" t="n">
        <v>1</v>
      </c>
    </row>
    <row r="13">
      <c r="A13" s="2" t="s">
        <v>55</v>
      </c>
      <c r="B13" s="18" t="n">
        <v>0</v>
      </c>
    </row>
    <row r="14">
      <c r="A14" s="2" t="s">
        <v>56</v>
      </c>
      <c r="B14" s="18" t="n">
        <v>1</v>
      </c>
    </row>
    <row r="15">
      <c r="A15" s="2" t="s">
        <v>57</v>
      </c>
      <c r="B15" s="18" t="n">
        <v>3</v>
      </c>
    </row>
    <row r="16">
      <c r="A16" s="2" t="s">
        <v>58</v>
      </c>
      <c r="B16" s="18" t="n">
        <v>1</v>
      </c>
    </row>
    <row r="17">
      <c r="A17" s="2" t="s">
        <v>59</v>
      </c>
      <c r="B17" s="18" t="n">
        <v>1</v>
      </c>
    </row>
    <row r="18">
      <c r="A18" s="2" t="s">
        <v>60</v>
      </c>
      <c r="B18" s="18" t="n">
        <v>0</v>
      </c>
    </row>
    <row r="19">
      <c r="A19" s="2" t="s">
        <v>61</v>
      </c>
      <c r="B19" s="18" t="n">
        <v>2</v>
      </c>
    </row>
    <row r="20">
      <c r="A20" s="2" t="s">
        <v>62</v>
      </c>
      <c r="B20" s="18" t="n">
        <v>4</v>
      </c>
    </row>
    <row r="21">
      <c r="A21" s="2" t="s">
        <v>63</v>
      </c>
      <c r="B21" s="18" t="n">
        <v>2</v>
      </c>
    </row>
    <row r="22">
      <c r="A22" s="2" t="s">
        <v>64</v>
      </c>
      <c r="B22" s="18" t="n">
        <v>1</v>
      </c>
    </row>
    <row r="23">
      <c r="A23" s="2" t="s">
        <v>65</v>
      </c>
      <c r="B23" s="18" t="n">
        <v>1</v>
      </c>
    </row>
    <row r="24">
      <c r="A24" s="2" t="s">
        <v>66</v>
      </c>
      <c r="B24" s="18" t="n">
        <v>0</v>
      </c>
    </row>
    <row r="25">
      <c r="A25" s="2" t="s">
        <v>67</v>
      </c>
      <c r="B25" s="18" t="n">
        <v>0</v>
      </c>
    </row>
    <row r="26">
      <c r="A26" s="2" t="s">
        <v>68</v>
      </c>
      <c r="B26" s="18" t="n">
        <v>3</v>
      </c>
    </row>
    <row r="27">
      <c r="A27" s="2" t="s">
        <v>69</v>
      </c>
      <c r="B27" s="18" t="n">
        <v>0</v>
      </c>
    </row>
    <row r="28">
      <c r="A28" s="2" t="s">
        <v>70</v>
      </c>
      <c r="B28" s="18" t="n">
        <v>1</v>
      </c>
    </row>
    <row r="29">
      <c r="A29" s="2" t="s">
        <v>71</v>
      </c>
      <c r="B29" s="18" t="n">
        <v>2</v>
      </c>
    </row>
    <row r="30">
      <c r="A30" s="2" t="s">
        <v>72</v>
      </c>
      <c r="B30" s="18" t="n">
        <v>3</v>
      </c>
    </row>
    <row r="31">
      <c r="A31" s="2" t="s">
        <v>73</v>
      </c>
      <c r="B31" s="18" t="n">
        <v>1</v>
      </c>
    </row>
    <row r="32">
      <c r="A32" s="2" t="s">
        <v>74</v>
      </c>
      <c r="B32" s="18" t="n">
        <v>1</v>
      </c>
    </row>
    <row r="33">
      <c r="A33" s="2" t="s">
        <v>75</v>
      </c>
      <c r="B33" s="18" t="n">
        <v>0</v>
      </c>
    </row>
    <row r="34">
      <c r="A34" s="2" t="s">
        <v>76</v>
      </c>
      <c r="B34" s="18" t="n">
        <v>0</v>
      </c>
    </row>
    <row r="35">
      <c r="A35" s="2" t="s">
        <v>77</v>
      </c>
      <c r="B35" s="18" t="n">
        <v>0</v>
      </c>
    </row>
    <row r="36">
      <c r="A36" s="2" t="s">
        <v>78</v>
      </c>
      <c r="B36" s="18" t="n">
        <v>2</v>
      </c>
    </row>
    <row r="37">
      <c r="A37" s="2" t="s">
        <v>79</v>
      </c>
      <c r="B37" s="18" t="n">
        <v>2</v>
      </c>
    </row>
    <row r="38">
      <c r="A38" s="2" t="s">
        <v>80</v>
      </c>
      <c r="B38" s="18" t="n">
        <v>0</v>
      </c>
    </row>
    <row r="39">
      <c r="A39" s="2" t="s">
        <v>81</v>
      </c>
      <c r="B39" s="18" t="n">
        <v>0</v>
      </c>
    </row>
    <row r="40">
      <c r="A40" s="2" t="s">
        <v>82</v>
      </c>
      <c r="B40" s="18" t="n">
        <v>0</v>
      </c>
    </row>
    <row r="41">
      <c r="A41" s="2" t="s">
        <v>83</v>
      </c>
      <c r="B41" s="18" t="n">
        <v>1</v>
      </c>
    </row>
    <row r="42">
      <c r="A42" s="2" t="s">
        <v>84</v>
      </c>
      <c r="B42" s="18" t="n">
        <v>2</v>
      </c>
    </row>
    <row r="43">
      <c r="A43" s="2" t="s">
        <v>85</v>
      </c>
      <c r="B43" s="18" t="n">
        <v>2</v>
      </c>
    </row>
    <row r="44">
      <c r="A44" s="2" t="s">
        <v>86</v>
      </c>
      <c r="B44" s="18" t="n">
        <v>1</v>
      </c>
    </row>
    <row r="45">
      <c r="A45" s="2" t="s">
        <v>87</v>
      </c>
      <c r="B45" s="18" t="n">
        <v>0</v>
      </c>
    </row>
    <row r="46">
      <c r="A46" s="8" t="s">
        <v>88</v>
      </c>
      <c r="B46" s="19" t="n">
        <v>2</v>
      </c>
    </row>
    <row r="48">
      <c r="A48" t="s">
        <v>10</v>
      </c>
    </row>
    <row r="50">
      <c r="A50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3.71" hidden="0" customWidth="1"/>
    <col min="2" max="2" width="15.71" hidden="0" customWidth="1"/>
    <col min="3" max="3" width="18.71" hidden="0" customWidth="1"/>
  </cols>
  <sheetData>
    <row r="1">
      <c r="A1" t="s">
        <v>89</v>
      </c>
    </row>
    <row r="3">
      <c r="A3" s="5" t="s">
        <v>90</v>
      </c>
      <c r="B3" s="4" t="s">
        <v>91</v>
      </c>
      <c r="C3" s="6" t="s">
        <v>3</v>
      </c>
    </row>
    <row r="4">
      <c r="A4" s="2" t="s">
        <v>92</v>
      </c>
      <c r="B4" t="s">
        <v>93</v>
      </c>
      <c r="C4" s="20" t="n">
        <v>4</v>
      </c>
    </row>
    <row r="5">
      <c r="A5" s="2" t="s">
        <v>92</v>
      </c>
      <c r="B5" t="s">
        <v>94</v>
      </c>
      <c r="C5" s="20" t="n">
        <v>5</v>
      </c>
    </row>
    <row r="6">
      <c r="A6" s="2" t="s">
        <v>92</v>
      </c>
      <c r="B6" t="s">
        <v>95</v>
      </c>
      <c r="C6" s="20" t="n">
        <v>5</v>
      </c>
    </row>
    <row r="7">
      <c r="A7" s="2" t="s">
        <v>92</v>
      </c>
      <c r="B7" t="s">
        <v>96</v>
      </c>
      <c r="C7" s="20" t="n">
        <v>4</v>
      </c>
    </row>
    <row r="8">
      <c r="A8" s="2" t="s">
        <v>92</v>
      </c>
      <c r="B8" t="s">
        <v>97</v>
      </c>
      <c r="C8" s="20" t="n">
        <v>1</v>
      </c>
    </row>
    <row r="9">
      <c r="A9" s="2" t="s">
        <v>98</v>
      </c>
      <c r="B9" t="s">
        <v>93</v>
      </c>
      <c r="C9" s="20" t="n">
        <v>4</v>
      </c>
    </row>
    <row r="10">
      <c r="A10" s="2" t="s">
        <v>98</v>
      </c>
      <c r="B10" t="s">
        <v>94</v>
      </c>
      <c r="C10" s="20" t="n">
        <v>7</v>
      </c>
    </row>
    <row r="11">
      <c r="A11" s="2" t="s">
        <v>98</v>
      </c>
      <c r="B11" t="s">
        <v>95</v>
      </c>
      <c r="C11" s="20" t="n">
        <v>7</v>
      </c>
    </row>
    <row r="12">
      <c r="A12" s="2" t="s">
        <v>98</v>
      </c>
      <c r="B12" t="s">
        <v>96</v>
      </c>
      <c r="C12" s="20" t="n">
        <v>3</v>
      </c>
    </row>
    <row r="13">
      <c r="A13" s="8" t="s">
        <v>98</v>
      </c>
      <c r="B13" s="10" t="s">
        <v>97</v>
      </c>
      <c r="C13" s="21" t="n">
        <v>6</v>
      </c>
    </row>
    <row r="15">
      <c r="A15" t="s">
        <v>10</v>
      </c>
    </row>
    <row r="17">
      <c r="A17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16.71" hidden="0" customWidth="1"/>
    <col min="3" max="3" width="10.71" hidden="0" customWidth="1"/>
    <col min="4" max="4" width="31.71" hidden="0" customWidth="1"/>
  </cols>
  <sheetData>
    <row r="1">
      <c r="A1" t="s">
        <v>99</v>
      </c>
    </row>
    <row r="3">
      <c r="A3" s="5" t="s">
        <v>100</v>
      </c>
      <c r="B3" s="4" t="s">
        <v>101</v>
      </c>
      <c r="C3" s="4" t="s">
        <v>102</v>
      </c>
      <c r="D3" s="6" t="s">
        <v>103</v>
      </c>
    </row>
    <row r="4">
      <c r="A4" s="22" t="n">
        <v>46</v>
      </c>
      <c r="B4" s="10" t="n">
        <v>317.02</v>
      </c>
      <c r="C4" s="10" t="n">
        <v>15.78</v>
      </c>
      <c r="D4" s="23"/>
    </row>
    <row r="6">
      <c r="A6" t="s">
        <v>10</v>
      </c>
    </row>
    <row r="8">
      <c r="A8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22.71" hidden="0" customWidth="1"/>
    <col min="3" max="3" width="113.71" hidden="0" customWidth="1"/>
    <col min="4" max="4" width="18.71" hidden="0" customWidth="1"/>
  </cols>
  <sheetData>
    <row r="1">
      <c r="A1" t="s">
        <v>104</v>
      </c>
    </row>
    <row r="3">
      <c r="A3" s="5" t="s">
        <v>23</v>
      </c>
      <c r="B3" s="4" t="s">
        <v>24</v>
      </c>
      <c r="C3" s="4" t="s">
        <v>25</v>
      </c>
      <c r="D3" s="6" t="s">
        <v>3</v>
      </c>
    </row>
    <row r="4">
      <c r="A4" s="2" t="s">
        <v>26</v>
      </c>
      <c r="B4" t="s">
        <v>27</v>
      </c>
      <c r="C4" t="s">
        <v>28</v>
      </c>
      <c r="D4" s="24" t="n">
        <v>5</v>
      </c>
    </row>
    <row r="5">
      <c r="A5" s="2" t="s">
        <v>32</v>
      </c>
      <c r="B5" t="s">
        <v>33</v>
      </c>
      <c r="C5" t="s">
        <v>34</v>
      </c>
      <c r="D5" s="24" t="n">
        <v>9</v>
      </c>
    </row>
    <row r="6">
      <c r="A6" s="2" t="s">
        <v>35</v>
      </c>
      <c r="B6" t="s">
        <v>36</v>
      </c>
      <c r="C6" t="s">
        <v>37</v>
      </c>
      <c r="D6" s="24" t="n">
        <v>15</v>
      </c>
    </row>
    <row r="7">
      <c r="A7" s="2" t="s">
        <v>35</v>
      </c>
      <c r="B7" t="s">
        <v>105</v>
      </c>
      <c r="C7" t="s">
        <v>106</v>
      </c>
      <c r="D7" s="24" t="n">
        <v>7</v>
      </c>
    </row>
    <row r="8">
      <c r="A8" s="2" t="s">
        <v>107</v>
      </c>
      <c r="B8" t="s">
        <v>108</v>
      </c>
      <c r="C8" t="s">
        <v>109</v>
      </c>
      <c r="D8" s="24" t="n">
        <v>7</v>
      </c>
    </row>
    <row r="9">
      <c r="A9" s="2" t="s">
        <v>38</v>
      </c>
      <c r="B9" t="s">
        <v>110</v>
      </c>
      <c r="C9" t="s">
        <v>111</v>
      </c>
      <c r="D9" s="24" t="n">
        <v>6</v>
      </c>
    </row>
    <row r="10">
      <c r="A10" s="2" t="s">
        <v>38</v>
      </c>
      <c r="B10" t="s">
        <v>39</v>
      </c>
      <c r="C10" t="s">
        <v>40</v>
      </c>
      <c r="D10" s="24" t="n">
        <v>9</v>
      </c>
    </row>
    <row r="11">
      <c r="A11" s="8" t="s">
        <v>41</v>
      </c>
      <c r="B11" s="10" t="s">
        <v>42</v>
      </c>
      <c r="C11" s="10" t="s">
        <v>43</v>
      </c>
      <c r="D11" s="25" t="n">
        <v>9</v>
      </c>
    </row>
    <row r="13">
      <c r="A13" t="s">
        <v>10</v>
      </c>
    </row>
    <row r="15">
      <c r="A15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8.71" hidden="0" customWidth="1"/>
  </cols>
  <sheetData>
    <row r="1">
      <c r="A1" t="s">
        <v>112</v>
      </c>
    </row>
    <row r="3">
      <c r="A3" s="5" t="s">
        <v>45</v>
      </c>
      <c r="B3" s="6" t="s">
        <v>3</v>
      </c>
    </row>
    <row r="4">
      <c r="A4" s="2" t="s">
        <v>55</v>
      </c>
      <c r="B4" s="26" t="n">
        <v>5</v>
      </c>
    </row>
    <row r="5">
      <c r="A5" s="2" t="s">
        <v>56</v>
      </c>
      <c r="B5" s="26" t="n">
        <v>3</v>
      </c>
    </row>
    <row r="6">
      <c r="A6" s="2" t="s">
        <v>57</v>
      </c>
      <c r="B6" s="26" t="n">
        <v>1</v>
      </c>
    </row>
    <row r="7">
      <c r="A7" s="2" t="s">
        <v>58</v>
      </c>
      <c r="B7" s="26" t="n">
        <v>5</v>
      </c>
    </row>
    <row r="8">
      <c r="A8" s="2" t="s">
        <v>59</v>
      </c>
      <c r="B8" s="26" t="n">
        <v>5</v>
      </c>
    </row>
    <row r="9">
      <c r="A9" s="2" t="s">
        <v>60</v>
      </c>
      <c r="B9" s="26" t="n">
        <v>5</v>
      </c>
    </row>
    <row r="10">
      <c r="A10" s="2" t="s">
        <v>61</v>
      </c>
      <c r="B10" s="26" t="n">
        <v>4</v>
      </c>
    </row>
    <row r="11">
      <c r="A11" s="2" t="s">
        <v>62</v>
      </c>
      <c r="B11" s="26" t="n">
        <v>3</v>
      </c>
    </row>
    <row r="12">
      <c r="A12" s="2" t="s">
        <v>63</v>
      </c>
      <c r="B12" s="26" t="n">
        <v>0</v>
      </c>
    </row>
    <row r="13">
      <c r="A13" s="2" t="s">
        <v>64</v>
      </c>
      <c r="B13" s="26" t="n">
        <v>5</v>
      </c>
    </row>
    <row r="14">
      <c r="A14" s="2" t="s">
        <v>65</v>
      </c>
      <c r="B14" s="26" t="n">
        <v>2</v>
      </c>
    </row>
    <row r="15">
      <c r="A15" s="2" t="s">
        <v>66</v>
      </c>
      <c r="B15" s="26" t="n">
        <v>1</v>
      </c>
    </row>
    <row r="16">
      <c r="A16" s="2" t="s">
        <v>67</v>
      </c>
      <c r="B16" s="26" t="n">
        <v>4</v>
      </c>
    </row>
    <row r="17">
      <c r="A17" s="2" t="s">
        <v>68</v>
      </c>
      <c r="B17" s="26" t="n">
        <v>0</v>
      </c>
    </row>
    <row r="18">
      <c r="A18" s="2" t="s">
        <v>69</v>
      </c>
      <c r="B18" s="26" t="n">
        <v>3</v>
      </c>
    </row>
    <row r="19">
      <c r="A19" s="2" t="s">
        <v>70</v>
      </c>
      <c r="B19" s="26" t="n">
        <v>1</v>
      </c>
    </row>
    <row r="20">
      <c r="A20" s="2" t="s">
        <v>71</v>
      </c>
      <c r="B20" s="26" t="n">
        <v>4</v>
      </c>
    </row>
    <row r="21">
      <c r="A21" s="2" t="s">
        <v>72</v>
      </c>
      <c r="B21" s="26" t="n">
        <v>2</v>
      </c>
    </row>
    <row r="22">
      <c r="A22" s="2" t="s">
        <v>73</v>
      </c>
      <c r="B22" s="26" t="n">
        <v>1</v>
      </c>
    </row>
    <row r="23">
      <c r="A23" s="2" t="s">
        <v>74</v>
      </c>
      <c r="B23" s="26" t="n">
        <v>4</v>
      </c>
    </row>
    <row r="24">
      <c r="A24" s="2" t="s">
        <v>75</v>
      </c>
      <c r="B24" s="26" t="n">
        <v>1</v>
      </c>
    </row>
    <row r="25">
      <c r="A25" s="2" t="s">
        <v>76</v>
      </c>
      <c r="B25" s="26" t="n">
        <v>2</v>
      </c>
    </row>
    <row r="26">
      <c r="A26" s="2" t="s">
        <v>77</v>
      </c>
      <c r="B26" s="26" t="n">
        <v>0</v>
      </c>
    </row>
    <row r="27">
      <c r="A27" s="2" t="s">
        <v>78</v>
      </c>
      <c r="B27" s="26" t="n">
        <v>0</v>
      </c>
    </row>
    <row r="28">
      <c r="A28" s="2" t="s">
        <v>79</v>
      </c>
      <c r="B28" s="26" t="n">
        <v>2</v>
      </c>
    </row>
    <row r="29">
      <c r="A29" s="2" t="s">
        <v>80</v>
      </c>
      <c r="B29" s="26" t="n">
        <v>0</v>
      </c>
    </row>
    <row r="30">
      <c r="A30" s="2" t="s">
        <v>81</v>
      </c>
      <c r="B30" s="26" t="n">
        <v>0</v>
      </c>
    </row>
    <row r="31">
      <c r="A31" s="2" t="s">
        <v>82</v>
      </c>
      <c r="B31" s="26" t="n">
        <v>0</v>
      </c>
    </row>
    <row r="32">
      <c r="A32" s="2" t="s">
        <v>83</v>
      </c>
      <c r="B32" s="26" t="n">
        <v>1</v>
      </c>
    </row>
    <row r="33">
      <c r="A33" s="2" t="s">
        <v>84</v>
      </c>
      <c r="B33" s="26" t="n">
        <v>1</v>
      </c>
    </row>
    <row r="34">
      <c r="A34" s="2" t="s">
        <v>85</v>
      </c>
      <c r="B34" s="26" t="n">
        <v>1</v>
      </c>
    </row>
    <row r="35">
      <c r="A35" s="2" t="s">
        <v>86</v>
      </c>
      <c r="B35" s="26" t="n">
        <v>1</v>
      </c>
    </row>
    <row r="36">
      <c r="A36" s="2" t="s">
        <v>87</v>
      </c>
      <c r="B36" s="26" t="n">
        <v>0</v>
      </c>
    </row>
    <row r="37">
      <c r="A37" s="8" t="s">
        <v>88</v>
      </c>
      <c r="B37" s="27" t="n">
        <v>0</v>
      </c>
    </row>
    <row r="39">
      <c r="A39" t="s">
        <v>10</v>
      </c>
    </row>
    <row r="41">
      <c r="A41" s="11" t="str">
        <f>=HYPERLINK("#'Spis treści'!A1", "Powrót do spisu treści")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2025-07-31T21:15:41Z</dcterms:created>
</cp:coreProperties>
</file>