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C1DDA9CC-4E5E-49BB-B759-9DDB69700D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treści" sheetId="1" r:id="rId1"/>
    <sheet name="Wykres 1.1" sheetId="2" r:id="rId2"/>
    <sheet name="Tabela 1.2" sheetId="3" r:id="rId3"/>
    <sheet name="Tabela 1.3" sheetId="4" r:id="rId4"/>
    <sheet name="Wykres 1.2" sheetId="5" r:id="rId5"/>
    <sheet name="Wykres 1.3" sheetId="6" r:id="rId6"/>
    <sheet name="Wykres 1.4" sheetId="7" r:id="rId7"/>
    <sheet name="Tabela 1.4" sheetId="8" r:id="rId8"/>
    <sheet name="Wykres 1.5" sheetId="9" r:id="rId9"/>
    <sheet name="Wykres 1.6" sheetId="10" r:id="rId10"/>
    <sheet name="Wykres 1.7" sheetId="11" r:id="rId11"/>
    <sheet name="Tabela 1.5" sheetId="12" r:id="rId12"/>
    <sheet name="Wykres 1.8" sheetId="13" r:id="rId13"/>
    <sheet name="Wykres 1.9" sheetId="14" r:id="rId14"/>
    <sheet name="Wykres 1.10" sheetId="15" r:id="rId15"/>
    <sheet name="Tabela 1.6" sheetId="16" r:id="rId16"/>
    <sheet name="Wykres 1.11" sheetId="17" r:id="rId17"/>
    <sheet name="Wykres 1.12" sheetId="18" r:id="rId18"/>
    <sheet name="Wykres 1.13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9" l="1"/>
  <c r="A14" i="18"/>
  <c r="A33" i="17"/>
  <c r="A17" i="16"/>
  <c r="A8" i="15"/>
  <c r="A19" i="14"/>
  <c r="A49" i="13"/>
  <c r="A20" i="12"/>
  <c r="A8" i="11"/>
  <c r="A18" i="10"/>
  <c r="A48" i="9"/>
  <c r="A15" i="8"/>
  <c r="A8" i="7"/>
  <c r="A17" i="6"/>
  <c r="A57" i="5"/>
  <c r="A13" i="4"/>
  <c r="A12" i="3"/>
  <c r="A15" i="2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<sst xmlns="http://schemas.openxmlformats.org/spreadsheetml/2006/main" count="495" uniqueCount="171">
  <si>
    <t>Spis treści</t>
  </si>
  <si>
    <t>Arkusz</t>
  </si>
  <si>
    <t>Opis</t>
  </si>
  <si>
    <t>Wykres 1.1: Liczba pacjentów oraz sprawozdana wartość refundacji terapii CAR-T na podstawie danych z komunikatu SWIAD w okresie wrzesień 2021 – grudzień 2025</t>
  </si>
  <si>
    <t>Program lekowy</t>
  </si>
  <si>
    <t>Substancja czynna</t>
  </si>
  <si>
    <t>Liczba pacjentów</t>
  </si>
  <si>
    <t>Sprawozdana wartość refundacji (mln zł)</t>
  </si>
  <si>
    <t>B.12., B.93.</t>
  </si>
  <si>
    <t>tisagenlecleucel</t>
  </si>
  <si>
    <t>breksukabtagen autoleucel</t>
  </si>
  <si>
    <t>aksykabtagen cyloleucel</t>
  </si>
  <si>
    <t>B.65.</t>
  </si>
  <si>
    <t>Liczba pacjentów oraz sprawozdana wartość refundacji terapii CAR-T na podstawie danych z komunikatu SWIAD w okresie wrzesień 2021 – grudzień 2025</t>
  </si>
  <si>
    <t>Źródło: opracowanie własne na podstawie danych NFZ</t>
  </si>
  <si>
    <t>Przedstawione dane odnoszą się wyłącznie do danych ze sprawozdaną kwotą refundacji w komunikacie SWIAD,</t>
  </si>
  <si>
    <t>zatem łączna liczba pacjentów może różnić się w stosunku do pozostałych danych przedstawionych w zestawieniu.</t>
  </si>
  <si>
    <t>Tabela 1.2: Śmiertelność pacjentów po zastosowaniu terapii CAR-T wg liczby dni od podania leku. Uwzględniano wyłącznie pacjentów, dla których zachowany był pełny okres obserwacji. Jako końcową datę obserwacji przyjęto 2026-02-05.</t>
  </si>
  <si>
    <t>Liczba pacjentów, którzy zmarli w ciągu 10 dni od daty podania leku</t>
  </si>
  <si>
    <t>Liczba pacjentów, dla których zachowany był okres obserwacji 10 dni od daty podania leku</t>
  </si>
  <si>
    <t>Liczba pacjentów, którzy zmarli w ciągu 30 dni od daty podania leku</t>
  </si>
  <si>
    <t>Liczba pacjentów, dla których zachowany był okres obserwacji 30 dni od daty podania leku</t>
  </si>
  <si>
    <t>Liczba pacjentów, którzy zmarli w ciągu 90 dni od daty podania leku</t>
  </si>
  <si>
    <t>Liczba pacjentów, dla których zachowany był okres obserwacji 90 dni od daty podania leku</t>
  </si>
  <si>
    <t>Liczba pacjentów, którzy zmarli w ciągu 180 dni od daty podania leku</t>
  </si>
  <si>
    <t>Liczba pacjentów, dla których zachowany był okres obserwacji 180 dni od daty podania leku</t>
  </si>
  <si>
    <t>Śmiertelność pacjentów po zastosowaniu terapii CAR-T wg liczby dni od podania leku. Uwzględniano wyłącznie pacjentów, dla których zachowany był pełny okres obserwacji. Jako końcową datę obserwacji ...</t>
  </si>
  <si>
    <t>Tabela 1.3: Liczba pacjentów, którym podano tisagenlecleucel w programie lekowym leczenia chorych na ostrą białaczkę limfoblastyczną wg świadczeniodawców (wrzesień 2021 – grudzień 2025)</t>
  </si>
  <si>
    <t>Woj. świadczeniodawcy</t>
  </si>
  <si>
    <t>Kod świadczeniodawcy</t>
  </si>
  <si>
    <t>Nazwa świadczeniodawcy</t>
  </si>
  <si>
    <t>Dolnośląskie</t>
  </si>
  <si>
    <t>3101109</t>
  </si>
  <si>
    <t>Uniwersytecki Szpital Kliniczny im. Jana Mikulicza-Radeckiego we Wrocławiu</t>
  </si>
  <si>
    <t>Kujawsko-pomorskie</t>
  </si>
  <si>
    <t>20000671</t>
  </si>
  <si>
    <t>Szpital Uniwersytecki Nr 1 im. Dr. Antoniego Jurasza w Bydgoszczy</t>
  </si>
  <si>
    <t>Łódzkie</t>
  </si>
  <si>
    <t>110043</t>
  </si>
  <si>
    <t>Wojewódzkie Wielospecjalistyczne Centrum Onkologii i Traumatologii im. M. Kopernika w Łodzi</t>
  </si>
  <si>
    <t>Mazowieckie</t>
  </si>
  <si>
    <t>70001194</t>
  </si>
  <si>
    <t>Uniwersyteckie Centrum Kliniczne Warszawskiego Uniwersytetu Medycznego</t>
  </si>
  <si>
    <t>Śląskie</t>
  </si>
  <si>
    <t>126/100035</t>
  </si>
  <si>
    <t>Narodowy Instytut Onkologii im. Marii Skłodowskiej-Curie Państwowy Instytut Badawczy</t>
  </si>
  <si>
    <t>Wielkopolskie</t>
  </si>
  <si>
    <t>150003181</t>
  </si>
  <si>
    <t>Uniwersytecki Szpital Kliniczny w Poznaniu</t>
  </si>
  <si>
    <t>Liczba pacjentów, którym podano tisagenlecleucel w programie lekowym leczenia chorych na ostrą białaczkę limfoblastyczną wg świadczeniodawców (wrzesień 2021 – grudzień 2025)</t>
  </si>
  <si>
    <t>Wykres 1.2: Liczba pacjentów, którym podano tisagenlecleucel w ramach programu lekowego leczenia chorych na ostrą białaczkę limfoblastyczną wg daty podania leku</t>
  </si>
  <si>
    <t>Miesiąc podania leku</t>
  </si>
  <si>
    <t>lis 2021</t>
  </si>
  <si>
    <t>gru 2021</t>
  </si>
  <si>
    <t>sty 2022</t>
  </si>
  <si>
    <t>lut 2022</t>
  </si>
  <si>
    <t>mar 2022</t>
  </si>
  <si>
    <t>kwi 2022</t>
  </si>
  <si>
    <t>maj 2022</t>
  </si>
  <si>
    <t>cze 2022</t>
  </si>
  <si>
    <t>lip 2022</t>
  </si>
  <si>
    <t>sie 2022</t>
  </si>
  <si>
    <t>wrz 2022</t>
  </si>
  <si>
    <t>paź 2022</t>
  </si>
  <si>
    <t>lis 2022</t>
  </si>
  <si>
    <t>gru 2022</t>
  </si>
  <si>
    <t>sty 2023</t>
  </si>
  <si>
    <t>lut 2023</t>
  </si>
  <si>
    <t>mar 2023</t>
  </si>
  <si>
    <t>kwi 2023</t>
  </si>
  <si>
    <t>maj 2023</t>
  </si>
  <si>
    <t>cze 2023</t>
  </si>
  <si>
    <t>lip 2023</t>
  </si>
  <si>
    <t>sie 2023</t>
  </si>
  <si>
    <t>wrz 2023</t>
  </si>
  <si>
    <t>paź 2023</t>
  </si>
  <si>
    <t>lis 2023</t>
  </si>
  <si>
    <t>gru 2023</t>
  </si>
  <si>
    <t>sty 2024</t>
  </si>
  <si>
    <t>lut 2024</t>
  </si>
  <si>
    <t>mar 2024</t>
  </si>
  <si>
    <t>kwi 2024</t>
  </si>
  <si>
    <t>maj 2024</t>
  </si>
  <si>
    <t>cze 2024</t>
  </si>
  <si>
    <t>lip 2024</t>
  </si>
  <si>
    <t>sie 2024</t>
  </si>
  <si>
    <t>wrz 2024</t>
  </si>
  <si>
    <t>paź 2024</t>
  </si>
  <si>
    <t>lis 2024</t>
  </si>
  <si>
    <t>gru 2024</t>
  </si>
  <si>
    <t>sty 2025</t>
  </si>
  <si>
    <t>lut 2025</t>
  </si>
  <si>
    <t>mar 2025</t>
  </si>
  <si>
    <t>kwi 2025</t>
  </si>
  <si>
    <t>maj 2025</t>
  </si>
  <si>
    <t>cze 2025</t>
  </si>
  <si>
    <t>lip 2025</t>
  </si>
  <si>
    <t>sie 2025</t>
  </si>
  <si>
    <t>wrz 2025</t>
  </si>
  <si>
    <t>paź 2025</t>
  </si>
  <si>
    <t>lis 2025</t>
  </si>
  <si>
    <t>gru 2025</t>
  </si>
  <si>
    <t>Liczba pacjentów, którym podano tisagenlecleucel w ramach programu lekowego leczenia chorych na ostrą białaczkę limfoblastyczną wg daty podania leku</t>
  </si>
  <si>
    <t>Wykres 1.3: Rozkład wieku i płci w analizowanej populacji pacjentów, którym podano tisagenlecleucel w ramach programu lekowego leczenia chorych na ostrą białaczkę limfoblastyczną (wrzesień 2021 – grudzień 2025)</t>
  </si>
  <si>
    <t>Płeć</t>
  </si>
  <si>
    <t>Grupa wiekowa</t>
  </si>
  <si>
    <t>płeć żeńska</t>
  </si>
  <si>
    <t>0-4</t>
  </si>
  <si>
    <t>5-9</t>
  </si>
  <si>
    <t>10-14</t>
  </si>
  <si>
    <t>15-19</t>
  </si>
  <si>
    <t>20+</t>
  </si>
  <si>
    <t>płeć męska</t>
  </si>
  <si>
    <t>Rozkład wieku i płci w analizowanej populacji pacjentów, którym podano tisagenlecleucel w ramach programu lekowego leczenia chorych na ostrą białaczkę limfoblastyczną (wrzesień 2021 – grudzień 2025)</t>
  </si>
  <si>
    <t>Wykres 1.4: Oszacowanie funkcji przeżycia (estymator Kaplana-Meiera) wraz z 95% przedziałami ufności, w zależności od czasu od podania leku dla pacjentów, którym podano tisagenlecleucel w ramach programu lekowego leczenia chorych na ostrą białaczkę limfoblastyczną (wrzesień 2021 – grudzień 2025). Gwiazdkami oznaczono obserwacje ocenzurowane, tj. pacjentów, dla których w danym momencie skończył się okres obserwacji. Za koniec okresu obserwacji przyjęto datę 2026-02-05.</t>
  </si>
  <si>
    <t>Liczba obserwacji</t>
  </si>
  <si>
    <t>RMST (365 dni)</t>
  </si>
  <si>
    <t>SE(RMST)</t>
  </si>
  <si>
    <t>Mediana czasu przeżycia (dni)</t>
  </si>
  <si>
    <t>Oszacowanie funkcji przeżycia (estymator Kaplana-Meiera) wraz z 95% przedziałami ufności, w zależności od czasu od podania leku dla pacjentów, którym podano tisagenlecleucel w ramach programu lekow...</t>
  </si>
  <si>
    <t>Tabela 1.4: Liczba pacjentów, którym podano tisagenlecleucel w programie lekowym leczenia chorych na chłoniaki B-komórkowe wg świadczeniodawców (maj 2022 – grudzień 2025)</t>
  </si>
  <si>
    <t>70001274</t>
  </si>
  <si>
    <t>Instytut Hematologii i Transfuzjologii</t>
  </si>
  <si>
    <t>Pomorskie</t>
  </si>
  <si>
    <t>000005</t>
  </si>
  <si>
    <t>Uniwersyteckie Centrum Kliniczne</t>
  </si>
  <si>
    <t>121/101005</t>
  </si>
  <si>
    <t>Samodzielny Publiczny Szpital Kliniczny im. Andrzeja Mielęckiego Śląskiego Uniwersytetu Medycznego w Katowicach</t>
  </si>
  <si>
    <t>Liczba pacjentów, którym podano tisagenlecleucel w programie lekowym leczenia chorych na chłoniaki B-komórkowe wg świadczeniodawców (maj 2022 – grudzień 2025)</t>
  </si>
  <si>
    <t>Wykres 1.5: Liczba pacjentów, którym podano tisagenlecleucel w ramach programu lekowego leczenia chorych na chłoniaki B-komórkowe wg daty podania leku</t>
  </si>
  <si>
    <t>Liczba pacjentów, którym podano tisagenlecleucel w ramach programu lekowego leczenia chorych na chłoniaki B-komórkowe wg daty podania leku</t>
  </si>
  <si>
    <t>Wykres 1.6: Rozkład wieku i płci w analizowanej populacji pacjentów, którym podano tisagenlecleucel w ramach programu lekowego leczenia chorych na chłoniaki B-komórkowe (maj 2022 – grudzień 2025)</t>
  </si>
  <si>
    <t>Kobiety</t>
  </si>
  <si>
    <t>25-34</t>
  </si>
  <si>
    <t>35-44</t>
  </si>
  <si>
    <t>45-54</t>
  </si>
  <si>
    <t>55-64</t>
  </si>
  <si>
    <t>65+</t>
  </si>
  <si>
    <t>Mężczyźni</t>
  </si>
  <si>
    <t>18-24</t>
  </si>
  <si>
    <t>Rozkład wieku i płci w analizowanej populacji pacjentów, którym podano tisagenlecleucel w ramach programu lekowego leczenia chorych na chłoniaki B-komórkowe (maj 2022 – grudzień 2025)</t>
  </si>
  <si>
    <t>Wykres 1.7: Oszacowanie funkcji przeżycia (estymator Kaplana-Meiera) wraz z 95% przedziałami ufności, w zależności od czasu od podania leku dla pacjentów, którym podano tisagenlecleucel w ramach programu lekowego leczenia chorych na chłoniaki B-komórkowe (maj 2022 – grudzień 2025). Gwiazdkami oznaczono obserwacje ocenzurowane, tj. pacjentów, dla których w danym momencie skończył się okres obserwacji. Za koniec okresu obserwacji przyjęto datę 2026-02-05.</t>
  </si>
  <si>
    <t>Tabela 1.5: Liczba pacjentów, którym podano aksykabtagen cyloleucel w programie lekowym leczenia chorych na chłoniaki B-komórkowe wg świadczeniodawców (maj 2022 – grudzień 2025)</t>
  </si>
  <si>
    <t>3101054</t>
  </si>
  <si>
    <t>Dolnośląskie Centrum Onkologii, Pulmonologii i Hematologii</t>
  </si>
  <si>
    <t>Lubelskie</t>
  </si>
  <si>
    <t>30002952</t>
  </si>
  <si>
    <t>Centrum Onkologii Ziemi Lubelskiej im. Św. Jana Z Dukli</t>
  </si>
  <si>
    <t>70001286</t>
  </si>
  <si>
    <t>Narodowy Instytut Onkologii im. Marii Skłodowskiej-Curie - Państwowy Instytut Badawczy</t>
  </si>
  <si>
    <t>Świętokrzyskie</t>
  </si>
  <si>
    <t>130000189</t>
  </si>
  <si>
    <t>Świętokrzyskie Centrum Onkologii Samodzielny Publiczny Zakład Opieki Zdrowotnej w Kielcach</t>
  </si>
  <si>
    <t>Zachodniopomorskie</t>
  </si>
  <si>
    <t>160000908</t>
  </si>
  <si>
    <t>Uniwersytecki Szpital Kliniczny Nr 1 im. Prof. Tadeusza Sokołowskiego Pum w Szczecinie</t>
  </si>
  <si>
    <t>Liczba pacjentów, którym podano aksykabtagen cyloleucel w programie lekowym leczenia chorych na chłoniaki B-komórkowe wg świadczeniodawców (maj 2022 – grudzień 2025)</t>
  </si>
  <si>
    <t>Wykres 1.8: Liczba pacjentów, którym podano aksykabtagen cyloleucel w ramach programu lekowego leczenia chorych na chłoniaki B-komórkowe wg daty podania leku</t>
  </si>
  <si>
    <t>Liczba pacjentów, którym podano aksykabtagen cyloleucel w ramach programu lekowego leczenia chorych na chłoniaki B-komórkowe wg daty podania leku</t>
  </si>
  <si>
    <t>Wykres 1.9: Rozkład wieku i płci w analizowanej populacji pacjentów, którym podano aksykabtagen cyloleucel w ramach programu lekowego leczenia chorych na chłoniaki B-komórkowe (maj 2022 – grudzień 2025)</t>
  </si>
  <si>
    <t>Rozkład wieku i płci w analizowanej populacji pacjentów, którym podano aksykabtagen cyloleucel w ramach programu lekowego leczenia chorych na chłoniaki B-komórkowe (maj 2022 – grudzień 2025)</t>
  </si>
  <si>
    <t>Wykres 1.10: Oszacowanie funkcji przeżycia (estymator Kaplana-Meiera) wraz z 95% przedziałami ufności, w zależności od czasu od podania leku dla pacjentów, którym podano aksykabtagen cyloleucel w ramach programu lekowego leczenia chorych na chłoniaki B-komórkowe (maj 2022 – grudzień 2025). Gwiazdkami oznaczono obserwacje ocenzurowane, tj. pacjentów, dla których w danym momencie skończył się okres obserwacji. Za koniec okresu obserwacji przyjęto datę 2026-02-05.</t>
  </si>
  <si>
    <t>Oszacowanie funkcji przeżycia (estymator Kaplana-Meiera) wraz z 95% przedziałami ufności, w zależności od czasu od podania leku dla pacjentów, którym podano aksykabtagen cyloleucel w ramach program...</t>
  </si>
  <si>
    <t>Tabela 1.6: Liczba pacjentów, którym podano breksukabtagen autoleucel w programie lekowym leczenia chorych na chłoniaki B-komórkowe wg świadczeniodawców</t>
  </si>
  <si>
    <t>Liczba pacjentów, którym podano breksukabtagen autoleucel w programie lekowym leczenia chorych na chłoniaki B-komórkowe wg świadczeniodawców</t>
  </si>
  <si>
    <t>Wykres 1.11: Liczba pacjentów, którym podano breksukabtagen autoleucel w ramach programu lekowego leczenia chorych na chłoniaki B-komórkowe wg daty podania leku</t>
  </si>
  <si>
    <t>Liczba pacjentów, którym podano breksukabtagen autoleucel w ramach programu lekowego leczenia chorych na chłoniaki B-komórkowe wg daty podania leku</t>
  </si>
  <si>
    <t>Wykres 1.12: Rozkład wieku i płci w analizowanej populacji pacjentów, którym podano breksukabtagen autoleucel w ramach programu lekowego leczenia chorych na chłoniaki B-komórkowe</t>
  </si>
  <si>
    <t>Rozkład wieku i płci w analizowanej populacji pacjentów, którym podano breksukabtagen autoleucel w ramach programu lekowego leczenia chorych na chłoniaki B-komórkowe</t>
  </si>
  <si>
    <t>Wykres 1.13: Oszacowanie funkcji przeżycia (estymator Kaplana-Meiera) wraz z 95% przedziałami ufności, w zależności od czasu od podania leku dla pacjentów, którym podano breksukabtagen autoleucel w ramach programu lekowego leczenia chorych na chłoniaki B-komórkowe. Gwiazdkami oznaczono obserwacje ocenzurowane, tj. pacjentów, dla których w danym momencie skończył się okres obserwacji. Za koniec okresu obserwacji przyjęto datę 2026-02-05.</t>
  </si>
  <si>
    <t>Oszacowanie funkcji przeżycia (estymator Kaplana-Meiera) wraz z 95% przedziałami ufności, w zależności od czasu od podania leku dla pacjentów, którym podano breksukabtagen autoleucel w ramach progr...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</si>
</sst>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</font>
    <font>
      <sz val="11"/>
      <color rgb="FF000000"/>
      <name val="Calibri"/>
    </font>
    <font>
      <b/>
      <sz val="18"/>
      <color rgb="FFFFFFFF"/>
      <name val="Calibri"/>
    </font>
    <font>
      <b/>
      <sz val="11"/>
      <color rgb="FFFFFFFF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1" fillId="2" borderId="2" xfId="0" applyFont="1" applyFill="1" applyBorder="1"/>
    <xf numFmtId="0" fontId="2" fillId="0" borderId="2" xfId="0" applyFont="1" applyBorder="1"/>
    <xf numFmtId="0" fontId="2" fillId="0" borderId="5" xfId="0" applyFont="1" applyBorder="1"/>
    <xf numFmtId="3" fontId="2" fillId="0" borderId="0" xfId="0" applyNumberFormat="1" applyFont="1"/>
    <xf numFmtId="0" fontId="4" fillId="2" borderId="6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3" fontId="2" fillId="0" borderId="7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5" fillId="0" borderId="1" xfId="0" applyFont="1" applyBorder="1"/>
    <xf numFmtId="0" fontId="5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7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8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8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8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3" fontId="2" fillId="0" borderId="8" xfId="0" applyNumberFormat="1" applyFont="1" applyBorder="1"/>
    <xf numFmtId="0" fontId="5" fillId="0" borderId="8" xfId="0" applyFont="1" applyBorder="1"/>
    <xf numFmtId="4" fontId="2" fillId="0" borderId="2" xfId="0" applyNumberFormat="1" applyFont="1" applyBorder="1"/>
    <xf numFmtId="4" fontId="2" fillId="0" borderId="5" xfId="0" applyNumberFormat="1" applyFont="1" applyBorder="1"/>
    <xf numFmtId="0" fontId="3" fillId="2" borderId="3" xfId="0" applyFont="1" applyFill="1" applyBorder="1"/>
    <xf numFmtId="0" fontId="3" fillId="2" borderId="4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02287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200000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810343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002259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654595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10354003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402071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200000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10354003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002259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200000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10354003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002259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workbookViewId="0">
      <selection sqref="A1:B1"/>
    </sheetView>
  </sheetViews>
  <sheetFormatPr defaultColWidth="11.42578125" defaultRowHeight="15" x14ac:dyDescent="0.25"/>
  <cols>
    <col min="1" max="1" width="12.7109375" customWidth="1"/>
    <col min="2" max="2" width="192.7109375" customWidth="1"/>
  </cols>
  <sheetData>
    <row r="1" spans="1:2" ht="23.25" x14ac:dyDescent="0.35">
      <c r="A1" s="50" t="s">
        <v>0</v>
      </c>
      <c r="B1" s="51"/>
    </row>
    <row r="2" spans="1:2" x14ac:dyDescent="0.25">
      <c r="A2" s="2"/>
      <c r="B2" s="4"/>
    </row>
    <row r="3" spans="1:2" ht="15.75" x14ac:dyDescent="0.25">
      <c r="A3" s="1" t="s">
        <v>1</v>
      </c>
      <c r="B3" s="3" t="s">
        <v>2</v>
      </c>
    </row>
    <row r="4" spans="1:2" x14ac:dyDescent="0.25">
      <c r="A4" s="13" t="str">
        <f>HYPERLINK("#'Wykres 1.1'!A1", "Wykres 1.1")</f>
        <v>Wykres 1.1</v>
      </c>
      <c r="B4" s="4" t="s">
        <v>13</v>
      </c>
    </row>
    <row r="5" spans="1:2" x14ac:dyDescent="0.25">
      <c r="A5" s="13" t="str">
        <f>HYPERLINK("#'Tabela 1.2'!A1", "Tabela 1.2")</f>
        <v>Tabela 1.2</v>
      </c>
      <c r="B5" s="4" t="s">
        <v>26</v>
      </c>
    </row>
    <row r="6" spans="1:2" x14ac:dyDescent="0.25">
      <c r="A6" s="13" t="str">
        <f>HYPERLINK("#'Tabela 1.3'!A1", "Tabela 1.3")</f>
        <v>Tabela 1.3</v>
      </c>
      <c r="B6" s="4" t="s">
        <v>49</v>
      </c>
    </row>
    <row r="7" spans="1:2" x14ac:dyDescent="0.25">
      <c r="A7" s="13" t="str">
        <f>HYPERLINK("#'Wykres 1.2'!A1", "Wykres 1.2")</f>
        <v>Wykres 1.2</v>
      </c>
      <c r="B7" s="4" t="s">
        <v>102</v>
      </c>
    </row>
    <row r="8" spans="1:2" x14ac:dyDescent="0.25">
      <c r="A8" s="13" t="str">
        <f>HYPERLINK("#'Wykres 1.3'!A1", "Wykres 1.3")</f>
        <v>Wykres 1.3</v>
      </c>
      <c r="B8" s="4" t="s">
        <v>113</v>
      </c>
    </row>
    <row r="9" spans="1:2" x14ac:dyDescent="0.25">
      <c r="A9" s="13" t="str">
        <f>HYPERLINK("#'Wykres 1.4'!A1", "Wykres 1.4")</f>
        <v>Wykres 1.4</v>
      </c>
      <c r="B9" s="4" t="s">
        <v>119</v>
      </c>
    </row>
    <row r="10" spans="1:2" x14ac:dyDescent="0.25">
      <c r="A10" s="13" t="str">
        <f>HYPERLINK("#'Tabela 1.4'!A1", "Tabela 1.4")</f>
        <v>Tabela 1.4</v>
      </c>
      <c r="B10" s="4" t="s">
        <v>128</v>
      </c>
    </row>
    <row r="11" spans="1:2" x14ac:dyDescent="0.25">
      <c r="A11" s="13" t="str">
        <f>HYPERLINK("#'Wykres 1.5'!A1", "Wykres 1.5")</f>
        <v>Wykres 1.5</v>
      </c>
      <c r="B11" s="4" t="s">
        <v>130</v>
      </c>
    </row>
    <row r="12" spans="1:2" x14ac:dyDescent="0.25">
      <c r="A12" s="13" t="str">
        <f>HYPERLINK("#'Wykres 1.6'!A1", "Wykres 1.6")</f>
        <v>Wykres 1.6</v>
      </c>
      <c r="B12" s="4" t="s">
        <v>140</v>
      </c>
    </row>
    <row r="13" spans="1:2" x14ac:dyDescent="0.25">
      <c r="A13" s="13" t="str">
        <f>HYPERLINK("#'Wykres 1.7'!A1", "Wykres 1.7")</f>
        <v>Wykres 1.7</v>
      </c>
      <c r="B13" s="4" t="s">
        <v>119</v>
      </c>
    </row>
    <row r="14" spans="1:2" x14ac:dyDescent="0.25">
      <c r="A14" s="13" t="str">
        <f>HYPERLINK("#'Tabela 1.5'!A1", "Tabela 1.5")</f>
        <v>Tabela 1.5</v>
      </c>
      <c r="B14" s="4" t="s">
        <v>156</v>
      </c>
    </row>
    <row r="15" spans="1:2" x14ac:dyDescent="0.25">
      <c r="A15" s="13" t="str">
        <f>HYPERLINK("#'Wykres 1.8'!A1", "Wykres 1.8")</f>
        <v>Wykres 1.8</v>
      </c>
      <c r="B15" s="4" t="s">
        <v>158</v>
      </c>
    </row>
    <row r="16" spans="1:2" x14ac:dyDescent="0.25">
      <c r="A16" s="13" t="str">
        <f>HYPERLINK("#'Wykres 1.9'!A1", "Wykres 1.9")</f>
        <v>Wykres 1.9</v>
      </c>
      <c r="B16" s="4" t="s">
        <v>160</v>
      </c>
    </row>
    <row r="17" spans="1:2" x14ac:dyDescent="0.25">
      <c r="A17" s="13" t="str">
        <f>HYPERLINK("#'Wykres 1.10'!A1", "Wykres 1.10")</f>
        <v>Wykres 1.10</v>
      </c>
      <c r="B17" s="4" t="s">
        <v>162</v>
      </c>
    </row>
    <row r="18" spans="1:2" x14ac:dyDescent="0.25">
      <c r="A18" s="13" t="str">
        <f>HYPERLINK("#'Tabela 1.6'!A1", "Tabela 1.6")</f>
        <v>Tabela 1.6</v>
      </c>
      <c r="B18" s="4" t="s">
        <v>164</v>
      </c>
    </row>
    <row r="19" spans="1:2" x14ac:dyDescent="0.25">
      <c r="A19" s="13" t="str">
        <f>HYPERLINK("#'Wykres 1.11'!A1", "Wykres 1.11")</f>
        <v>Wykres 1.11</v>
      </c>
      <c r="B19" s="4" t="s">
        <v>166</v>
      </c>
    </row>
    <row r="20" spans="1:2" x14ac:dyDescent="0.25">
      <c r="A20" s="13" t="str">
        <f>HYPERLINK("#'Wykres 1.12'!A1", "Wykres 1.12")</f>
        <v>Wykres 1.12</v>
      </c>
      <c r="B20" s="4" t="s">
        <v>168</v>
      </c>
    </row>
    <row r="21" spans="1:2" x14ac:dyDescent="0.25">
      <c r="A21" s="47" t="str">
        <f>HYPERLINK("#'Wykres 1.13'!A1", "Wykres 1.13")</f>
        <v>Wykres 1.13</v>
      </c>
      <c r="B21" s="5" t="s">
        <v>170</v>
      </c>
    </row>
  </sheetData>
  <mergeCells count="1">
    <mergeCell ref="A1:B1"/>
  </mergeCell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8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131</v>
      </c>
    </row>
    <row r="3" spans="1:3" x14ac:dyDescent="0.25">
      <c r="A3" s="8" t="s">
        <v>104</v>
      </c>
      <c r="B3" s="7" t="s">
        <v>105</v>
      </c>
      <c r="C3" s="9" t="s">
        <v>6</v>
      </c>
    </row>
    <row r="4" spans="1:3" x14ac:dyDescent="0.25">
      <c r="A4" s="2" t="s">
        <v>132</v>
      </c>
      <c r="B4" t="s">
        <v>133</v>
      </c>
      <c r="C4" s="30">
        <v>1</v>
      </c>
    </row>
    <row r="5" spans="1:3" x14ac:dyDescent="0.25">
      <c r="A5" s="2" t="s">
        <v>132</v>
      </c>
      <c r="B5" t="s">
        <v>134</v>
      </c>
      <c r="C5" s="30">
        <v>3</v>
      </c>
    </row>
    <row r="6" spans="1:3" x14ac:dyDescent="0.25">
      <c r="A6" s="2" t="s">
        <v>132</v>
      </c>
      <c r="B6" t="s">
        <v>135</v>
      </c>
      <c r="C6" s="30">
        <v>3</v>
      </c>
    </row>
    <row r="7" spans="1:3" x14ac:dyDescent="0.25">
      <c r="A7" s="2" t="s">
        <v>132</v>
      </c>
      <c r="B7" t="s">
        <v>136</v>
      </c>
      <c r="C7" s="30">
        <v>2</v>
      </c>
    </row>
    <row r="8" spans="1:3" x14ac:dyDescent="0.25">
      <c r="A8" s="2" t="s">
        <v>132</v>
      </c>
      <c r="B8" t="s">
        <v>137</v>
      </c>
      <c r="C8" s="30">
        <v>14</v>
      </c>
    </row>
    <row r="9" spans="1:3" x14ac:dyDescent="0.25">
      <c r="A9" s="2" t="s">
        <v>138</v>
      </c>
      <c r="B9" t="s">
        <v>139</v>
      </c>
      <c r="C9" s="30">
        <v>1</v>
      </c>
    </row>
    <row r="10" spans="1:3" x14ac:dyDescent="0.25">
      <c r="A10" s="2" t="s">
        <v>138</v>
      </c>
      <c r="B10" t="s">
        <v>133</v>
      </c>
      <c r="C10" s="30">
        <v>5</v>
      </c>
    </row>
    <row r="11" spans="1:3" x14ac:dyDescent="0.25">
      <c r="A11" s="2" t="s">
        <v>138</v>
      </c>
      <c r="B11" t="s">
        <v>134</v>
      </c>
      <c r="C11" s="30">
        <v>9</v>
      </c>
    </row>
    <row r="12" spans="1:3" x14ac:dyDescent="0.25">
      <c r="A12" s="2" t="s">
        <v>138</v>
      </c>
      <c r="B12" t="s">
        <v>135</v>
      </c>
      <c r="C12" s="30">
        <v>13</v>
      </c>
    </row>
    <row r="13" spans="1:3" x14ac:dyDescent="0.25">
      <c r="A13" s="2" t="s">
        <v>138</v>
      </c>
      <c r="B13" t="s">
        <v>136</v>
      </c>
      <c r="C13" s="30">
        <v>11</v>
      </c>
    </row>
    <row r="14" spans="1:3" x14ac:dyDescent="0.25">
      <c r="A14" s="11" t="s">
        <v>138</v>
      </c>
      <c r="B14" s="12" t="s">
        <v>137</v>
      </c>
      <c r="C14" s="31">
        <v>7</v>
      </c>
    </row>
    <row r="16" spans="1:3" x14ac:dyDescent="0.25">
      <c r="A16" t="s">
        <v>14</v>
      </c>
    </row>
    <row r="18" spans="1:1" x14ac:dyDescent="0.25">
      <c r="A18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8"/>
  <sheetViews>
    <sheetView workbookViewId="0"/>
  </sheetViews>
  <sheetFormatPr defaultColWidth="11.42578125" defaultRowHeight="15" x14ac:dyDescent="0.25"/>
  <cols>
    <col min="1" max="1" width="19.7109375" customWidth="1"/>
    <col min="2" max="2" width="16.7109375" customWidth="1"/>
    <col min="3" max="3" width="10.7109375" customWidth="1"/>
    <col min="4" max="4" width="31.7109375" customWidth="1"/>
  </cols>
  <sheetData>
    <row r="1" spans="1:4" x14ac:dyDescent="0.25">
      <c r="A1" t="s">
        <v>141</v>
      </c>
    </row>
    <row r="3" spans="1:4" x14ac:dyDescent="0.25">
      <c r="A3" s="8" t="s">
        <v>115</v>
      </c>
      <c r="B3" s="7" t="s">
        <v>116</v>
      </c>
      <c r="C3" s="7" t="s">
        <v>117</v>
      </c>
      <c r="D3" s="9" t="s">
        <v>118</v>
      </c>
    </row>
    <row r="4" spans="1:4" x14ac:dyDescent="0.25">
      <c r="A4" s="32">
        <v>69</v>
      </c>
      <c r="B4" s="12">
        <v>263.02999999999997</v>
      </c>
      <c r="C4" s="12">
        <v>15.79</v>
      </c>
      <c r="D4" s="5"/>
    </row>
    <row r="6" spans="1:4" x14ac:dyDescent="0.25">
      <c r="A6" t="s">
        <v>14</v>
      </c>
    </row>
    <row r="8" spans="1:4" x14ac:dyDescent="0.25">
      <c r="A8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0"/>
  <sheetViews>
    <sheetView workbookViewId="0"/>
  </sheetViews>
  <sheetFormatPr defaultColWidth="11.42578125" defaultRowHeight="15" x14ac:dyDescent="0.25"/>
  <cols>
    <col min="1" max="1" width="23.7109375" customWidth="1"/>
    <col min="2" max="2" width="22.7109375" customWidth="1"/>
    <col min="3" max="3" width="113.7109375" customWidth="1"/>
    <col min="4" max="4" width="18.7109375" customWidth="1"/>
  </cols>
  <sheetData>
    <row r="1" spans="1:4" x14ac:dyDescent="0.25">
      <c r="A1" t="s">
        <v>142</v>
      </c>
    </row>
    <row r="3" spans="1:4" x14ac:dyDescent="0.25">
      <c r="A3" s="8" t="s">
        <v>28</v>
      </c>
      <c r="B3" s="7" t="s">
        <v>29</v>
      </c>
      <c r="C3" s="7" t="s">
        <v>30</v>
      </c>
      <c r="D3" s="9" t="s">
        <v>6</v>
      </c>
    </row>
    <row r="4" spans="1:4" x14ac:dyDescent="0.25">
      <c r="A4" s="2" t="s">
        <v>31</v>
      </c>
      <c r="B4" t="s">
        <v>143</v>
      </c>
      <c r="C4" t="s">
        <v>144</v>
      </c>
      <c r="D4" s="33">
        <v>4</v>
      </c>
    </row>
    <row r="5" spans="1:4" x14ac:dyDescent="0.25">
      <c r="A5" s="2" t="s">
        <v>31</v>
      </c>
      <c r="B5" t="s">
        <v>32</v>
      </c>
      <c r="C5" t="s">
        <v>33</v>
      </c>
      <c r="D5" s="33">
        <v>10</v>
      </c>
    </row>
    <row r="6" spans="1:4" x14ac:dyDescent="0.25">
      <c r="A6" s="2" t="s">
        <v>145</v>
      </c>
      <c r="B6" t="s">
        <v>146</v>
      </c>
      <c r="C6" t="s">
        <v>147</v>
      </c>
      <c r="D6" s="33">
        <v>15</v>
      </c>
    </row>
    <row r="7" spans="1:4" x14ac:dyDescent="0.25">
      <c r="A7" s="2" t="s">
        <v>37</v>
      </c>
      <c r="B7" t="s">
        <v>38</v>
      </c>
      <c r="C7" t="s">
        <v>39</v>
      </c>
      <c r="D7" s="33">
        <v>15</v>
      </c>
    </row>
    <row r="8" spans="1:4" x14ac:dyDescent="0.25">
      <c r="A8" s="2" t="s">
        <v>40</v>
      </c>
      <c r="B8" t="s">
        <v>41</v>
      </c>
      <c r="C8" t="s">
        <v>42</v>
      </c>
      <c r="D8" s="33">
        <v>2</v>
      </c>
    </row>
    <row r="9" spans="1:4" x14ac:dyDescent="0.25">
      <c r="A9" s="2" t="s">
        <v>40</v>
      </c>
      <c r="B9" t="s">
        <v>121</v>
      </c>
      <c r="C9" t="s">
        <v>122</v>
      </c>
      <c r="D9" s="33">
        <v>6</v>
      </c>
    </row>
    <row r="10" spans="1:4" x14ac:dyDescent="0.25">
      <c r="A10" s="2" t="s">
        <v>40</v>
      </c>
      <c r="B10" t="s">
        <v>148</v>
      </c>
      <c r="C10" t="s">
        <v>149</v>
      </c>
      <c r="D10" s="33">
        <v>10</v>
      </c>
    </row>
    <row r="11" spans="1:4" x14ac:dyDescent="0.25">
      <c r="A11" s="2" t="s">
        <v>123</v>
      </c>
      <c r="B11" t="s">
        <v>124</v>
      </c>
      <c r="C11" t="s">
        <v>125</v>
      </c>
      <c r="D11" s="33">
        <v>26</v>
      </c>
    </row>
    <row r="12" spans="1:4" x14ac:dyDescent="0.25">
      <c r="A12" s="2" t="s">
        <v>43</v>
      </c>
      <c r="B12" t="s">
        <v>126</v>
      </c>
      <c r="C12" t="s">
        <v>127</v>
      </c>
      <c r="D12" s="33">
        <v>23</v>
      </c>
    </row>
    <row r="13" spans="1:4" x14ac:dyDescent="0.25">
      <c r="A13" s="2" t="s">
        <v>43</v>
      </c>
      <c r="B13" t="s">
        <v>44</v>
      </c>
      <c r="C13" t="s">
        <v>45</v>
      </c>
      <c r="D13" s="33">
        <v>41</v>
      </c>
    </row>
    <row r="14" spans="1:4" x14ac:dyDescent="0.25">
      <c r="A14" s="2" t="s">
        <v>150</v>
      </c>
      <c r="B14" t="s">
        <v>151</v>
      </c>
      <c r="C14" t="s">
        <v>152</v>
      </c>
      <c r="D14" s="33">
        <v>1</v>
      </c>
    </row>
    <row r="15" spans="1:4" x14ac:dyDescent="0.25">
      <c r="A15" s="2" t="s">
        <v>46</v>
      </c>
      <c r="B15" t="s">
        <v>47</v>
      </c>
      <c r="C15" t="s">
        <v>48</v>
      </c>
      <c r="D15" s="33">
        <v>118</v>
      </c>
    </row>
    <row r="16" spans="1:4" x14ac:dyDescent="0.25">
      <c r="A16" s="11" t="s">
        <v>153</v>
      </c>
      <c r="B16" s="12" t="s">
        <v>154</v>
      </c>
      <c r="C16" s="12" t="s">
        <v>155</v>
      </c>
      <c r="D16" s="34">
        <v>2</v>
      </c>
    </row>
    <row r="18" spans="1:1" x14ac:dyDescent="0.25">
      <c r="A18" t="s">
        <v>14</v>
      </c>
    </row>
    <row r="20" spans="1:1" x14ac:dyDescent="0.25">
      <c r="A20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49"/>
  <sheetViews>
    <sheetView workbookViewId="0"/>
  </sheetViews>
  <sheetFormatPr defaultColWidth="11.42578125" defaultRowHeight="15" x14ac:dyDescent="0.25"/>
  <cols>
    <col min="1" max="1" width="22.7109375" customWidth="1"/>
    <col min="2" max="2" width="18.7109375" customWidth="1"/>
  </cols>
  <sheetData>
    <row r="1" spans="1:2" x14ac:dyDescent="0.25">
      <c r="A1" t="s">
        <v>157</v>
      </c>
    </row>
    <row r="3" spans="1:2" x14ac:dyDescent="0.25">
      <c r="A3" s="8" t="s">
        <v>51</v>
      </c>
      <c r="B3" s="9" t="s">
        <v>6</v>
      </c>
    </row>
    <row r="4" spans="1:2" x14ac:dyDescent="0.25">
      <c r="A4" s="2" t="s">
        <v>60</v>
      </c>
      <c r="B4" s="35">
        <v>1</v>
      </c>
    </row>
    <row r="5" spans="1:2" x14ac:dyDescent="0.25">
      <c r="A5" s="2" t="s">
        <v>61</v>
      </c>
      <c r="B5" s="35">
        <v>2</v>
      </c>
    </row>
    <row r="6" spans="1:2" x14ac:dyDescent="0.25">
      <c r="A6" s="2" t="s">
        <v>62</v>
      </c>
      <c r="B6" s="35">
        <v>1</v>
      </c>
    </row>
    <row r="7" spans="1:2" x14ac:dyDescent="0.25">
      <c r="A7" s="2" t="s">
        <v>63</v>
      </c>
      <c r="B7" s="35">
        <v>0</v>
      </c>
    </row>
    <row r="8" spans="1:2" x14ac:dyDescent="0.25">
      <c r="A8" s="2" t="s">
        <v>64</v>
      </c>
      <c r="B8" s="35">
        <v>2</v>
      </c>
    </row>
    <row r="9" spans="1:2" x14ac:dyDescent="0.25">
      <c r="A9" s="2" t="s">
        <v>65</v>
      </c>
      <c r="B9" s="35">
        <v>4</v>
      </c>
    </row>
    <row r="10" spans="1:2" x14ac:dyDescent="0.25">
      <c r="A10" s="2" t="s">
        <v>66</v>
      </c>
      <c r="B10" s="35">
        <v>4</v>
      </c>
    </row>
    <row r="11" spans="1:2" x14ac:dyDescent="0.25">
      <c r="A11" s="2" t="s">
        <v>67</v>
      </c>
      <c r="B11" s="35">
        <v>2</v>
      </c>
    </row>
    <row r="12" spans="1:2" x14ac:dyDescent="0.25">
      <c r="A12" s="2" t="s">
        <v>68</v>
      </c>
      <c r="B12" s="35">
        <v>1</v>
      </c>
    </row>
    <row r="13" spans="1:2" x14ac:dyDescent="0.25">
      <c r="A13" s="2" t="s">
        <v>69</v>
      </c>
      <c r="B13" s="35">
        <v>3</v>
      </c>
    </row>
    <row r="14" spans="1:2" x14ac:dyDescent="0.25">
      <c r="A14" s="2" t="s">
        <v>70</v>
      </c>
      <c r="B14" s="35">
        <v>5</v>
      </c>
    </row>
    <row r="15" spans="1:2" x14ac:dyDescent="0.25">
      <c r="A15" s="2" t="s">
        <v>71</v>
      </c>
      <c r="B15" s="35">
        <v>2</v>
      </c>
    </row>
    <row r="16" spans="1:2" x14ac:dyDescent="0.25">
      <c r="A16" s="2" t="s">
        <v>72</v>
      </c>
      <c r="B16" s="35">
        <v>4</v>
      </c>
    </row>
    <row r="17" spans="1:2" x14ac:dyDescent="0.25">
      <c r="A17" s="2" t="s">
        <v>73</v>
      </c>
      <c r="B17" s="35">
        <v>2</v>
      </c>
    </row>
    <row r="18" spans="1:2" x14ac:dyDescent="0.25">
      <c r="A18" s="2" t="s">
        <v>74</v>
      </c>
      <c r="B18" s="35">
        <v>0</v>
      </c>
    </row>
    <row r="19" spans="1:2" x14ac:dyDescent="0.25">
      <c r="A19" s="2" t="s">
        <v>75</v>
      </c>
      <c r="B19" s="35">
        <v>9</v>
      </c>
    </row>
    <row r="20" spans="1:2" x14ac:dyDescent="0.25">
      <c r="A20" s="2" t="s">
        <v>76</v>
      </c>
      <c r="B20" s="35">
        <v>7</v>
      </c>
    </row>
    <row r="21" spans="1:2" x14ac:dyDescent="0.25">
      <c r="A21" s="2" t="s">
        <v>77</v>
      </c>
      <c r="B21" s="35">
        <v>5</v>
      </c>
    </row>
    <row r="22" spans="1:2" x14ac:dyDescent="0.25">
      <c r="A22" s="2" t="s">
        <v>78</v>
      </c>
      <c r="B22" s="35">
        <v>5</v>
      </c>
    </row>
    <row r="23" spans="1:2" x14ac:dyDescent="0.25">
      <c r="A23" s="2" t="s">
        <v>79</v>
      </c>
      <c r="B23" s="35">
        <v>4</v>
      </c>
    </row>
    <row r="24" spans="1:2" x14ac:dyDescent="0.25">
      <c r="A24" s="2" t="s">
        <v>80</v>
      </c>
      <c r="B24" s="35">
        <v>7</v>
      </c>
    </row>
    <row r="25" spans="1:2" x14ac:dyDescent="0.25">
      <c r="A25" s="2" t="s">
        <v>81</v>
      </c>
      <c r="B25" s="35">
        <v>6</v>
      </c>
    </row>
    <row r="26" spans="1:2" x14ac:dyDescent="0.25">
      <c r="A26" s="2" t="s">
        <v>82</v>
      </c>
      <c r="B26" s="35">
        <v>9</v>
      </c>
    </row>
    <row r="27" spans="1:2" x14ac:dyDescent="0.25">
      <c r="A27" s="2" t="s">
        <v>83</v>
      </c>
      <c r="B27" s="35">
        <v>1</v>
      </c>
    </row>
    <row r="28" spans="1:2" x14ac:dyDescent="0.25">
      <c r="A28" s="2" t="s">
        <v>84</v>
      </c>
      <c r="B28" s="35">
        <v>8</v>
      </c>
    </row>
    <row r="29" spans="1:2" x14ac:dyDescent="0.25">
      <c r="A29" s="2" t="s">
        <v>85</v>
      </c>
      <c r="B29" s="35">
        <v>9</v>
      </c>
    </row>
    <row r="30" spans="1:2" x14ac:dyDescent="0.25">
      <c r="A30" s="2" t="s">
        <v>86</v>
      </c>
      <c r="B30" s="35">
        <v>12</v>
      </c>
    </row>
    <row r="31" spans="1:2" x14ac:dyDescent="0.25">
      <c r="A31" s="2" t="s">
        <v>87</v>
      </c>
      <c r="B31" s="35">
        <v>9</v>
      </c>
    </row>
    <row r="32" spans="1:2" x14ac:dyDescent="0.25">
      <c r="A32" s="2" t="s">
        <v>88</v>
      </c>
      <c r="B32" s="35">
        <v>6</v>
      </c>
    </row>
    <row r="33" spans="1:2" x14ac:dyDescent="0.25">
      <c r="A33" s="2" t="s">
        <v>89</v>
      </c>
      <c r="B33" s="35">
        <v>8</v>
      </c>
    </row>
    <row r="34" spans="1:2" x14ac:dyDescent="0.25">
      <c r="A34" s="2" t="s">
        <v>90</v>
      </c>
      <c r="B34" s="35">
        <v>10</v>
      </c>
    </row>
    <row r="35" spans="1:2" x14ac:dyDescent="0.25">
      <c r="A35" s="2" t="s">
        <v>91</v>
      </c>
      <c r="B35" s="35">
        <v>10</v>
      </c>
    </row>
    <row r="36" spans="1:2" x14ac:dyDescent="0.25">
      <c r="A36" s="2" t="s">
        <v>92</v>
      </c>
      <c r="B36" s="35">
        <v>11</v>
      </c>
    </row>
    <row r="37" spans="1:2" x14ac:dyDescent="0.25">
      <c r="A37" s="2" t="s">
        <v>93</v>
      </c>
      <c r="B37" s="35">
        <v>12</v>
      </c>
    </row>
    <row r="38" spans="1:2" x14ac:dyDescent="0.25">
      <c r="A38" s="2" t="s">
        <v>94</v>
      </c>
      <c r="B38" s="35">
        <v>15</v>
      </c>
    </row>
    <row r="39" spans="1:2" x14ac:dyDescent="0.25">
      <c r="A39" s="2" t="s">
        <v>95</v>
      </c>
      <c r="B39" s="35">
        <v>5</v>
      </c>
    </row>
    <row r="40" spans="1:2" x14ac:dyDescent="0.25">
      <c r="A40" s="2" t="s">
        <v>96</v>
      </c>
      <c r="B40" s="35">
        <v>12</v>
      </c>
    </row>
    <row r="41" spans="1:2" x14ac:dyDescent="0.25">
      <c r="A41" s="2" t="s">
        <v>97</v>
      </c>
      <c r="B41" s="35">
        <v>10</v>
      </c>
    </row>
    <row r="42" spans="1:2" x14ac:dyDescent="0.25">
      <c r="A42" s="2" t="s">
        <v>98</v>
      </c>
      <c r="B42" s="35">
        <v>16</v>
      </c>
    </row>
    <row r="43" spans="1:2" x14ac:dyDescent="0.25">
      <c r="A43" s="2" t="s">
        <v>99</v>
      </c>
      <c r="B43" s="35">
        <v>17</v>
      </c>
    </row>
    <row r="44" spans="1:2" x14ac:dyDescent="0.25">
      <c r="A44" s="2" t="s">
        <v>100</v>
      </c>
      <c r="B44" s="35">
        <v>7</v>
      </c>
    </row>
    <row r="45" spans="1:2" x14ac:dyDescent="0.25">
      <c r="A45" s="11" t="s">
        <v>101</v>
      </c>
      <c r="B45" s="36">
        <v>10</v>
      </c>
    </row>
    <row r="47" spans="1:2" x14ac:dyDescent="0.25">
      <c r="A47" t="s">
        <v>14</v>
      </c>
    </row>
    <row r="49" spans="1:1" x14ac:dyDescent="0.25">
      <c r="A49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9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159</v>
      </c>
    </row>
    <row r="3" spans="1:3" x14ac:dyDescent="0.25">
      <c r="A3" s="8" t="s">
        <v>104</v>
      </c>
      <c r="B3" s="7" t="s">
        <v>105</v>
      </c>
      <c r="C3" s="9" t="s">
        <v>6</v>
      </c>
    </row>
    <row r="4" spans="1:3" x14ac:dyDescent="0.25">
      <c r="A4" s="2" t="s">
        <v>132</v>
      </c>
      <c r="B4" t="s">
        <v>139</v>
      </c>
      <c r="C4" s="37">
        <v>7</v>
      </c>
    </row>
    <row r="5" spans="1:3" x14ac:dyDescent="0.25">
      <c r="A5" s="2" t="s">
        <v>132</v>
      </c>
      <c r="B5" t="s">
        <v>133</v>
      </c>
      <c r="C5" s="37">
        <v>14</v>
      </c>
    </row>
    <row r="6" spans="1:3" x14ac:dyDescent="0.25">
      <c r="A6" s="2" t="s">
        <v>132</v>
      </c>
      <c r="B6" t="s">
        <v>134</v>
      </c>
      <c r="C6" s="37">
        <v>19</v>
      </c>
    </row>
    <row r="7" spans="1:3" x14ac:dyDescent="0.25">
      <c r="A7" s="2" t="s">
        <v>132</v>
      </c>
      <c r="B7" t="s">
        <v>135</v>
      </c>
      <c r="C7" s="37">
        <v>25</v>
      </c>
    </row>
    <row r="8" spans="1:3" x14ac:dyDescent="0.25">
      <c r="A8" s="2" t="s">
        <v>132</v>
      </c>
      <c r="B8" t="s">
        <v>136</v>
      </c>
      <c r="C8" s="37">
        <v>25</v>
      </c>
    </row>
    <row r="9" spans="1:3" x14ac:dyDescent="0.25">
      <c r="A9" s="2" t="s">
        <v>132</v>
      </c>
      <c r="B9" t="s">
        <v>137</v>
      </c>
      <c r="C9" s="37">
        <v>28</v>
      </c>
    </row>
    <row r="10" spans="1:3" x14ac:dyDescent="0.25">
      <c r="A10" s="2" t="s">
        <v>138</v>
      </c>
      <c r="B10" t="s">
        <v>139</v>
      </c>
      <c r="C10" s="37">
        <v>4</v>
      </c>
    </row>
    <row r="11" spans="1:3" x14ac:dyDescent="0.25">
      <c r="A11" s="2" t="s">
        <v>138</v>
      </c>
      <c r="B11" t="s">
        <v>133</v>
      </c>
      <c r="C11" s="37">
        <v>21</v>
      </c>
    </row>
    <row r="12" spans="1:3" x14ac:dyDescent="0.25">
      <c r="A12" s="2" t="s">
        <v>138</v>
      </c>
      <c r="B12" t="s">
        <v>134</v>
      </c>
      <c r="C12" s="37">
        <v>22</v>
      </c>
    </row>
    <row r="13" spans="1:3" x14ac:dyDescent="0.25">
      <c r="A13" s="2" t="s">
        <v>138</v>
      </c>
      <c r="B13" t="s">
        <v>135</v>
      </c>
      <c r="C13" s="37">
        <v>36</v>
      </c>
    </row>
    <row r="14" spans="1:3" x14ac:dyDescent="0.25">
      <c r="A14" s="2" t="s">
        <v>138</v>
      </c>
      <c r="B14" t="s">
        <v>136</v>
      </c>
      <c r="C14" s="37">
        <v>37</v>
      </c>
    </row>
    <row r="15" spans="1:3" x14ac:dyDescent="0.25">
      <c r="A15" s="11" t="s">
        <v>138</v>
      </c>
      <c r="B15" s="12" t="s">
        <v>137</v>
      </c>
      <c r="C15" s="38">
        <v>35</v>
      </c>
    </row>
    <row r="17" spans="1:1" x14ac:dyDescent="0.25">
      <c r="A17" t="s">
        <v>14</v>
      </c>
    </row>
    <row r="19" spans="1:1" x14ac:dyDescent="0.25">
      <c r="A19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8"/>
  <sheetViews>
    <sheetView workbookViewId="0"/>
  </sheetViews>
  <sheetFormatPr defaultColWidth="11.42578125" defaultRowHeight="15" x14ac:dyDescent="0.25"/>
  <cols>
    <col min="1" max="1" width="19.7109375" customWidth="1"/>
    <col min="2" max="2" width="16.7109375" customWidth="1"/>
    <col min="3" max="3" width="10.7109375" customWidth="1"/>
    <col min="4" max="4" width="31.7109375" customWidth="1"/>
  </cols>
  <sheetData>
    <row r="1" spans="1:4" x14ac:dyDescent="0.25">
      <c r="A1" t="s">
        <v>161</v>
      </c>
    </row>
    <row r="3" spans="1:4" x14ac:dyDescent="0.25">
      <c r="A3" s="8" t="s">
        <v>115</v>
      </c>
      <c r="B3" s="7" t="s">
        <v>116</v>
      </c>
      <c r="C3" s="7" t="s">
        <v>117</v>
      </c>
      <c r="D3" s="9" t="s">
        <v>118</v>
      </c>
    </row>
    <row r="4" spans="1:4" x14ac:dyDescent="0.25">
      <c r="A4" s="39">
        <v>273</v>
      </c>
      <c r="B4" s="12">
        <v>296.77999999999997</v>
      </c>
      <c r="C4" s="12">
        <v>7.31</v>
      </c>
      <c r="D4" s="5"/>
    </row>
    <row r="6" spans="1:4" x14ac:dyDescent="0.25">
      <c r="A6" t="s">
        <v>14</v>
      </c>
    </row>
    <row r="8" spans="1:4" x14ac:dyDescent="0.25">
      <c r="A8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7"/>
  <sheetViews>
    <sheetView workbookViewId="0"/>
  </sheetViews>
  <sheetFormatPr defaultColWidth="11.42578125" defaultRowHeight="15" x14ac:dyDescent="0.25"/>
  <cols>
    <col min="1" max="1" width="23.7109375" customWidth="1"/>
    <col min="2" max="2" width="22.7109375" customWidth="1"/>
    <col min="3" max="3" width="113.7109375" customWidth="1"/>
    <col min="4" max="4" width="18.7109375" customWidth="1"/>
  </cols>
  <sheetData>
    <row r="1" spans="1:4" x14ac:dyDescent="0.25">
      <c r="A1" t="s">
        <v>163</v>
      </c>
    </row>
    <row r="3" spans="1:4" x14ac:dyDescent="0.25">
      <c r="A3" s="8" t="s">
        <v>28</v>
      </c>
      <c r="B3" s="7" t="s">
        <v>29</v>
      </c>
      <c r="C3" s="7" t="s">
        <v>30</v>
      </c>
      <c r="D3" s="9" t="s">
        <v>6</v>
      </c>
    </row>
    <row r="4" spans="1:4" x14ac:dyDescent="0.25">
      <c r="A4" s="2" t="s">
        <v>31</v>
      </c>
      <c r="B4" t="s">
        <v>32</v>
      </c>
      <c r="C4" t="s">
        <v>33</v>
      </c>
      <c r="D4" s="40">
        <v>4</v>
      </c>
    </row>
    <row r="5" spans="1:4" x14ac:dyDescent="0.25">
      <c r="A5" s="2" t="s">
        <v>145</v>
      </c>
      <c r="B5" t="s">
        <v>146</v>
      </c>
      <c r="C5" t="s">
        <v>147</v>
      </c>
      <c r="D5" s="40">
        <v>3</v>
      </c>
    </row>
    <row r="6" spans="1:4" x14ac:dyDescent="0.25">
      <c r="A6" s="2" t="s">
        <v>37</v>
      </c>
      <c r="B6" t="s">
        <v>38</v>
      </c>
      <c r="C6" t="s">
        <v>39</v>
      </c>
      <c r="D6" s="40">
        <v>2</v>
      </c>
    </row>
    <row r="7" spans="1:4" x14ac:dyDescent="0.25">
      <c r="A7" s="2" t="s">
        <v>40</v>
      </c>
      <c r="B7" t="s">
        <v>121</v>
      </c>
      <c r="C7" t="s">
        <v>122</v>
      </c>
      <c r="D7" s="40">
        <v>5</v>
      </c>
    </row>
    <row r="8" spans="1:4" x14ac:dyDescent="0.25">
      <c r="A8" s="2" t="s">
        <v>40</v>
      </c>
      <c r="B8" t="s">
        <v>148</v>
      </c>
      <c r="C8" t="s">
        <v>149</v>
      </c>
      <c r="D8" s="40">
        <v>6</v>
      </c>
    </row>
    <row r="9" spans="1:4" x14ac:dyDescent="0.25">
      <c r="A9" s="2" t="s">
        <v>123</v>
      </c>
      <c r="B9" t="s">
        <v>124</v>
      </c>
      <c r="C9" t="s">
        <v>125</v>
      </c>
      <c r="D9" s="40">
        <v>8</v>
      </c>
    </row>
    <row r="10" spans="1:4" x14ac:dyDescent="0.25">
      <c r="A10" s="2" t="s">
        <v>43</v>
      </c>
      <c r="B10" t="s">
        <v>126</v>
      </c>
      <c r="C10" t="s">
        <v>127</v>
      </c>
      <c r="D10" s="40">
        <v>2</v>
      </c>
    </row>
    <row r="11" spans="1:4" x14ac:dyDescent="0.25">
      <c r="A11" s="2" t="s">
        <v>43</v>
      </c>
      <c r="B11" t="s">
        <v>44</v>
      </c>
      <c r="C11" t="s">
        <v>45</v>
      </c>
      <c r="D11" s="40">
        <v>5</v>
      </c>
    </row>
    <row r="12" spans="1:4" x14ac:dyDescent="0.25">
      <c r="A12" s="2" t="s">
        <v>46</v>
      </c>
      <c r="B12" t="s">
        <v>47</v>
      </c>
      <c r="C12" t="s">
        <v>48</v>
      </c>
      <c r="D12" s="40">
        <v>20</v>
      </c>
    </row>
    <row r="13" spans="1:4" x14ac:dyDescent="0.25">
      <c r="A13" s="11" t="s">
        <v>153</v>
      </c>
      <c r="B13" s="12" t="s">
        <v>154</v>
      </c>
      <c r="C13" s="12" t="s">
        <v>155</v>
      </c>
      <c r="D13" s="41">
        <v>2</v>
      </c>
    </row>
    <row r="15" spans="1:4" x14ac:dyDescent="0.25">
      <c r="A15" t="s">
        <v>14</v>
      </c>
    </row>
    <row r="17" spans="1:1" x14ac:dyDescent="0.25">
      <c r="A17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33"/>
  <sheetViews>
    <sheetView workbookViewId="0"/>
  </sheetViews>
  <sheetFormatPr defaultColWidth="11.42578125" defaultRowHeight="15" x14ac:dyDescent="0.25"/>
  <cols>
    <col min="1" max="1" width="22.7109375" customWidth="1"/>
    <col min="2" max="2" width="18.7109375" customWidth="1"/>
  </cols>
  <sheetData>
    <row r="1" spans="1:2" x14ac:dyDescent="0.25">
      <c r="A1" t="s">
        <v>165</v>
      </c>
    </row>
    <row r="3" spans="1:2" x14ac:dyDescent="0.25">
      <c r="A3" s="8" t="s">
        <v>51</v>
      </c>
      <c r="B3" s="9" t="s">
        <v>6</v>
      </c>
    </row>
    <row r="4" spans="1:2" x14ac:dyDescent="0.25">
      <c r="A4" s="2" t="s">
        <v>76</v>
      </c>
      <c r="B4" s="42">
        <v>1</v>
      </c>
    </row>
    <row r="5" spans="1:2" x14ac:dyDescent="0.25">
      <c r="A5" s="2" t="s">
        <v>77</v>
      </c>
      <c r="B5" s="42">
        <v>0</v>
      </c>
    </row>
    <row r="6" spans="1:2" x14ac:dyDescent="0.25">
      <c r="A6" s="2" t="s">
        <v>78</v>
      </c>
      <c r="B6" s="42">
        <v>3</v>
      </c>
    </row>
    <row r="7" spans="1:2" x14ac:dyDescent="0.25">
      <c r="A7" s="2" t="s">
        <v>79</v>
      </c>
      <c r="B7" s="42">
        <v>0</v>
      </c>
    </row>
    <row r="8" spans="1:2" x14ac:dyDescent="0.25">
      <c r="A8" s="2" t="s">
        <v>80</v>
      </c>
      <c r="B8" s="42">
        <v>2</v>
      </c>
    </row>
    <row r="9" spans="1:2" x14ac:dyDescent="0.25">
      <c r="A9" s="2" t="s">
        <v>81</v>
      </c>
      <c r="B9" s="42">
        <v>1</v>
      </c>
    </row>
    <row r="10" spans="1:2" x14ac:dyDescent="0.25">
      <c r="A10" s="2" t="s">
        <v>82</v>
      </c>
      <c r="B10" s="42">
        <v>4</v>
      </c>
    </row>
    <row r="11" spans="1:2" x14ac:dyDescent="0.25">
      <c r="A11" s="2" t="s">
        <v>83</v>
      </c>
      <c r="B11" s="42">
        <v>2</v>
      </c>
    </row>
    <row r="12" spans="1:2" x14ac:dyDescent="0.25">
      <c r="A12" s="2" t="s">
        <v>84</v>
      </c>
      <c r="B12" s="42">
        <v>4</v>
      </c>
    </row>
    <row r="13" spans="1:2" x14ac:dyDescent="0.25">
      <c r="A13" s="2" t="s">
        <v>85</v>
      </c>
      <c r="B13" s="42">
        <v>3</v>
      </c>
    </row>
    <row r="14" spans="1:2" x14ac:dyDescent="0.25">
      <c r="A14" s="2" t="s">
        <v>86</v>
      </c>
      <c r="B14" s="42">
        <v>0</v>
      </c>
    </row>
    <row r="15" spans="1:2" x14ac:dyDescent="0.25">
      <c r="A15" s="2" t="s">
        <v>87</v>
      </c>
      <c r="B15" s="42">
        <v>2</v>
      </c>
    </row>
    <row r="16" spans="1:2" x14ac:dyDescent="0.25">
      <c r="A16" s="2" t="s">
        <v>88</v>
      </c>
      <c r="B16" s="42">
        <v>7</v>
      </c>
    </row>
    <row r="17" spans="1:2" x14ac:dyDescent="0.25">
      <c r="A17" s="2" t="s">
        <v>89</v>
      </c>
      <c r="B17" s="42">
        <v>1</v>
      </c>
    </row>
    <row r="18" spans="1:2" x14ac:dyDescent="0.25">
      <c r="A18" s="2" t="s">
        <v>90</v>
      </c>
      <c r="B18" s="42">
        <v>2</v>
      </c>
    </row>
    <row r="19" spans="1:2" x14ac:dyDescent="0.25">
      <c r="A19" s="2" t="s">
        <v>91</v>
      </c>
      <c r="B19" s="42">
        <v>1</v>
      </c>
    </row>
    <row r="20" spans="1:2" x14ac:dyDescent="0.25">
      <c r="A20" s="2" t="s">
        <v>92</v>
      </c>
      <c r="B20" s="42">
        <v>1</v>
      </c>
    </row>
    <row r="21" spans="1:2" x14ac:dyDescent="0.25">
      <c r="A21" s="2" t="s">
        <v>93</v>
      </c>
      <c r="B21" s="42">
        <v>2</v>
      </c>
    </row>
    <row r="22" spans="1:2" x14ac:dyDescent="0.25">
      <c r="A22" s="2" t="s">
        <v>94</v>
      </c>
      <c r="B22" s="42">
        <v>3</v>
      </c>
    </row>
    <row r="23" spans="1:2" x14ac:dyDescent="0.25">
      <c r="A23" s="2" t="s">
        <v>95</v>
      </c>
      <c r="B23" s="42">
        <v>6</v>
      </c>
    </row>
    <row r="24" spans="1:2" x14ac:dyDescent="0.25">
      <c r="A24" s="2" t="s">
        <v>96</v>
      </c>
      <c r="B24" s="42">
        <v>2</v>
      </c>
    </row>
    <row r="25" spans="1:2" x14ac:dyDescent="0.25">
      <c r="A25" s="2" t="s">
        <v>97</v>
      </c>
      <c r="B25" s="42">
        <v>0</v>
      </c>
    </row>
    <row r="26" spans="1:2" x14ac:dyDescent="0.25">
      <c r="A26" s="2" t="s">
        <v>98</v>
      </c>
      <c r="B26" s="42">
        <v>3</v>
      </c>
    </row>
    <row r="27" spans="1:2" x14ac:dyDescent="0.25">
      <c r="A27" s="2" t="s">
        <v>99</v>
      </c>
      <c r="B27" s="42">
        <v>0</v>
      </c>
    </row>
    <row r="28" spans="1:2" x14ac:dyDescent="0.25">
      <c r="A28" s="2" t="s">
        <v>100</v>
      </c>
      <c r="B28" s="42">
        <v>3</v>
      </c>
    </row>
    <row r="29" spans="1:2" x14ac:dyDescent="0.25">
      <c r="A29" s="11" t="s">
        <v>101</v>
      </c>
      <c r="B29" s="43">
        <v>4</v>
      </c>
    </row>
    <row r="31" spans="1:2" x14ac:dyDescent="0.25">
      <c r="A31" t="s">
        <v>14</v>
      </c>
    </row>
    <row r="33" spans="1:1" x14ac:dyDescent="0.25">
      <c r="A33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4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167</v>
      </c>
    </row>
    <row r="3" spans="1:3" x14ac:dyDescent="0.25">
      <c r="A3" s="8" t="s">
        <v>104</v>
      </c>
      <c r="B3" s="7" t="s">
        <v>105</v>
      </c>
      <c r="C3" s="9" t="s">
        <v>6</v>
      </c>
    </row>
    <row r="4" spans="1:3" x14ac:dyDescent="0.25">
      <c r="A4" s="2" t="s">
        <v>132</v>
      </c>
      <c r="B4" t="s">
        <v>135</v>
      </c>
      <c r="C4" s="44">
        <v>1</v>
      </c>
    </row>
    <row r="5" spans="1:3" x14ac:dyDescent="0.25">
      <c r="A5" s="2" t="s">
        <v>132</v>
      </c>
      <c r="B5" t="s">
        <v>136</v>
      </c>
      <c r="C5" s="44">
        <v>4</v>
      </c>
    </row>
    <row r="6" spans="1:3" x14ac:dyDescent="0.25">
      <c r="A6" s="2" t="s">
        <v>132</v>
      </c>
      <c r="B6" t="s">
        <v>137</v>
      </c>
      <c r="C6" s="44">
        <v>13</v>
      </c>
    </row>
    <row r="7" spans="1:3" x14ac:dyDescent="0.25">
      <c r="A7" s="2" t="s">
        <v>138</v>
      </c>
      <c r="B7" t="s">
        <v>134</v>
      </c>
      <c r="C7" s="44">
        <v>1</v>
      </c>
    </row>
    <row r="8" spans="1:3" x14ac:dyDescent="0.25">
      <c r="A8" s="2" t="s">
        <v>138</v>
      </c>
      <c r="B8" t="s">
        <v>135</v>
      </c>
      <c r="C8" s="44">
        <v>8</v>
      </c>
    </row>
    <row r="9" spans="1:3" x14ac:dyDescent="0.25">
      <c r="A9" s="2" t="s">
        <v>138</v>
      </c>
      <c r="B9" t="s">
        <v>136</v>
      </c>
      <c r="C9" s="44">
        <v>15</v>
      </c>
    </row>
    <row r="10" spans="1:3" x14ac:dyDescent="0.25">
      <c r="A10" s="11" t="s">
        <v>138</v>
      </c>
      <c r="B10" s="12" t="s">
        <v>137</v>
      </c>
      <c r="C10" s="45">
        <v>15</v>
      </c>
    </row>
    <row r="12" spans="1:3" x14ac:dyDescent="0.25">
      <c r="A12" t="s">
        <v>14</v>
      </c>
    </row>
    <row r="14" spans="1:3" x14ac:dyDescent="0.25">
      <c r="A14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8"/>
  <sheetViews>
    <sheetView workbookViewId="0"/>
  </sheetViews>
  <sheetFormatPr defaultColWidth="11.42578125" defaultRowHeight="15" x14ac:dyDescent="0.25"/>
  <cols>
    <col min="1" max="1" width="19.7109375" customWidth="1"/>
    <col min="2" max="2" width="16.7109375" customWidth="1"/>
    <col min="3" max="3" width="10.7109375" customWidth="1"/>
    <col min="4" max="4" width="31.7109375" customWidth="1"/>
  </cols>
  <sheetData>
    <row r="1" spans="1:4" x14ac:dyDescent="0.25">
      <c r="A1" t="s">
        <v>169</v>
      </c>
    </row>
    <row r="3" spans="1:4" x14ac:dyDescent="0.25">
      <c r="A3" s="8" t="s">
        <v>115</v>
      </c>
      <c r="B3" s="7" t="s">
        <v>116</v>
      </c>
      <c r="C3" s="7" t="s">
        <v>117</v>
      </c>
      <c r="D3" s="9" t="s">
        <v>118</v>
      </c>
    </row>
    <row r="4" spans="1:4" x14ac:dyDescent="0.25">
      <c r="A4" s="46">
        <v>57</v>
      </c>
      <c r="B4" s="12">
        <v>277.26</v>
      </c>
      <c r="C4" s="12">
        <v>18.940000000000001</v>
      </c>
      <c r="D4" s="5"/>
    </row>
    <row r="6" spans="1:4" x14ac:dyDescent="0.25">
      <c r="A6" t="s">
        <v>14</v>
      </c>
    </row>
    <row r="8" spans="1:4" x14ac:dyDescent="0.25">
      <c r="A8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0" sqref="D10"/>
    </sheetView>
  </sheetViews>
  <sheetFormatPr defaultColWidth="11.42578125" defaultRowHeight="15" x14ac:dyDescent="0.25"/>
  <cols>
    <col min="1" max="1" width="16.7109375" customWidth="1"/>
    <col min="2" max="2" width="27.7109375" customWidth="1"/>
    <col min="3" max="3" width="18.7109375" customWidth="1"/>
    <col min="4" max="4" width="41.7109375" customWidth="1"/>
  </cols>
  <sheetData>
    <row r="1" spans="1:4" x14ac:dyDescent="0.25">
      <c r="A1" t="s">
        <v>3</v>
      </c>
    </row>
    <row r="3" spans="1:4" x14ac:dyDescent="0.25">
      <c r="A3" s="8" t="s">
        <v>4</v>
      </c>
      <c r="B3" s="7" t="s">
        <v>5</v>
      </c>
      <c r="C3" s="7" t="s">
        <v>6</v>
      </c>
      <c r="D3" s="9" t="s">
        <v>7</v>
      </c>
    </row>
    <row r="4" spans="1:4" x14ac:dyDescent="0.25">
      <c r="A4" s="2" t="s">
        <v>8</v>
      </c>
      <c r="B4" t="s">
        <v>9</v>
      </c>
      <c r="C4" s="6">
        <v>69</v>
      </c>
      <c r="D4" s="48">
        <v>94.79</v>
      </c>
    </row>
    <row r="5" spans="1:4" x14ac:dyDescent="0.25">
      <c r="A5" s="2" t="s">
        <v>8</v>
      </c>
      <c r="B5" t="s">
        <v>10</v>
      </c>
      <c r="C5" s="6">
        <v>56</v>
      </c>
      <c r="D5" s="48">
        <v>75.17</v>
      </c>
    </row>
    <row r="6" spans="1:4" x14ac:dyDescent="0.25">
      <c r="A6" s="2" t="s">
        <v>8</v>
      </c>
      <c r="B6" t="s">
        <v>11</v>
      </c>
      <c r="C6" s="6">
        <v>265</v>
      </c>
      <c r="D6" s="48">
        <v>345.45</v>
      </c>
    </row>
    <row r="7" spans="1:4" x14ac:dyDescent="0.25">
      <c r="A7" s="2" t="s">
        <v>12</v>
      </c>
      <c r="B7" t="s">
        <v>9</v>
      </c>
      <c r="C7" s="6">
        <v>52</v>
      </c>
      <c r="D7" s="48">
        <v>71.44</v>
      </c>
    </row>
    <row r="8" spans="1:4" x14ac:dyDescent="0.25">
      <c r="A8" s="11" t="s">
        <v>12</v>
      </c>
      <c r="B8" s="12" t="s">
        <v>10</v>
      </c>
      <c r="C8" s="10">
        <v>11</v>
      </c>
      <c r="D8" s="49">
        <v>13.76</v>
      </c>
    </row>
    <row r="10" spans="1:4" x14ac:dyDescent="0.25">
      <c r="A10" t="s">
        <v>14</v>
      </c>
    </row>
    <row r="12" spans="1:4" x14ac:dyDescent="0.25">
      <c r="A12" t="s">
        <v>15</v>
      </c>
    </row>
    <row r="13" spans="1:4" x14ac:dyDescent="0.25">
      <c r="A13" t="s">
        <v>16</v>
      </c>
    </row>
    <row r="15" spans="1:4" x14ac:dyDescent="0.25">
      <c r="A15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/>
  </sheetViews>
  <sheetFormatPr defaultColWidth="11.42578125" defaultRowHeight="15" x14ac:dyDescent="0.25"/>
  <cols>
    <col min="1" max="1" width="16.7109375" customWidth="1"/>
    <col min="2" max="2" width="27.7109375" customWidth="1"/>
    <col min="3" max="3" width="69.7109375" customWidth="1"/>
    <col min="4" max="4" width="90.7109375" customWidth="1"/>
    <col min="5" max="5" width="69.7109375" customWidth="1"/>
    <col min="6" max="6" width="90.7109375" customWidth="1"/>
    <col min="7" max="7" width="69.7109375" customWidth="1"/>
    <col min="8" max="8" width="90.7109375" customWidth="1"/>
    <col min="9" max="9" width="70.7109375" customWidth="1"/>
    <col min="10" max="10" width="91.7109375" customWidth="1"/>
  </cols>
  <sheetData>
    <row r="1" spans="1:10" x14ac:dyDescent="0.25">
      <c r="A1" t="s">
        <v>17</v>
      </c>
    </row>
    <row r="3" spans="1:10" x14ac:dyDescent="0.25">
      <c r="A3" s="8" t="s">
        <v>4</v>
      </c>
      <c r="B3" s="7" t="s">
        <v>5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9" t="s">
        <v>25</v>
      </c>
    </row>
    <row r="4" spans="1:10" x14ac:dyDescent="0.25">
      <c r="A4" s="2" t="s">
        <v>8</v>
      </c>
      <c r="B4" t="s">
        <v>9</v>
      </c>
      <c r="C4" s="15">
        <v>2</v>
      </c>
      <c r="D4" s="15">
        <v>69</v>
      </c>
      <c r="E4" s="15">
        <v>5</v>
      </c>
      <c r="F4" s="15">
        <v>69</v>
      </c>
      <c r="G4" s="15">
        <v>12</v>
      </c>
      <c r="H4" s="15">
        <v>68</v>
      </c>
      <c r="I4" s="15">
        <v>19</v>
      </c>
      <c r="J4" s="16">
        <v>67</v>
      </c>
    </row>
    <row r="5" spans="1:10" x14ac:dyDescent="0.25">
      <c r="A5" s="2" t="s">
        <v>8</v>
      </c>
      <c r="B5" t="s">
        <v>10</v>
      </c>
      <c r="C5" s="15">
        <v>1</v>
      </c>
      <c r="D5" s="15">
        <v>57</v>
      </c>
      <c r="E5" s="15">
        <v>6</v>
      </c>
      <c r="F5" s="15">
        <v>57</v>
      </c>
      <c r="G5" s="15">
        <v>11</v>
      </c>
      <c r="H5" s="15">
        <v>51</v>
      </c>
      <c r="I5" s="15">
        <v>10</v>
      </c>
      <c r="J5" s="16">
        <v>47</v>
      </c>
    </row>
    <row r="6" spans="1:10" x14ac:dyDescent="0.25">
      <c r="A6" s="2" t="s">
        <v>8</v>
      </c>
      <c r="B6" t="s">
        <v>11</v>
      </c>
      <c r="C6" s="15">
        <v>0</v>
      </c>
      <c r="D6" s="15">
        <v>273</v>
      </c>
      <c r="E6" s="15">
        <v>9</v>
      </c>
      <c r="F6" s="15">
        <v>273</v>
      </c>
      <c r="G6" s="15">
        <v>36</v>
      </c>
      <c r="H6" s="15">
        <v>260</v>
      </c>
      <c r="I6" s="15">
        <v>44</v>
      </c>
      <c r="J6" s="16">
        <v>217</v>
      </c>
    </row>
    <row r="7" spans="1:10" x14ac:dyDescent="0.25">
      <c r="A7" s="2" t="s">
        <v>12</v>
      </c>
      <c r="B7" t="s">
        <v>9</v>
      </c>
      <c r="C7" s="15">
        <v>2</v>
      </c>
      <c r="D7" s="15">
        <v>52</v>
      </c>
      <c r="E7" s="15">
        <v>3</v>
      </c>
      <c r="F7" s="15">
        <v>52</v>
      </c>
      <c r="G7" s="15">
        <v>4</v>
      </c>
      <c r="H7" s="15">
        <v>50</v>
      </c>
      <c r="I7" s="15">
        <v>8</v>
      </c>
      <c r="J7" s="16">
        <v>48</v>
      </c>
    </row>
    <row r="8" spans="1:10" x14ac:dyDescent="0.25">
      <c r="A8" s="11" t="s">
        <v>12</v>
      </c>
      <c r="B8" s="12" t="s">
        <v>10</v>
      </c>
      <c r="C8" s="17">
        <v>0</v>
      </c>
      <c r="D8" s="17">
        <v>12</v>
      </c>
      <c r="E8" s="17">
        <v>0</v>
      </c>
      <c r="F8" s="17">
        <v>12</v>
      </c>
      <c r="G8" s="17">
        <v>0</v>
      </c>
      <c r="H8" s="17">
        <v>11</v>
      </c>
      <c r="I8" s="17">
        <v>1</v>
      </c>
      <c r="J8" s="18">
        <v>9</v>
      </c>
    </row>
    <row r="10" spans="1:10" x14ac:dyDescent="0.25">
      <c r="A10" t="s">
        <v>14</v>
      </c>
    </row>
    <row r="12" spans="1:10" x14ac:dyDescent="0.25">
      <c r="A12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/>
  </sheetViews>
  <sheetFormatPr defaultColWidth="11.42578125" defaultRowHeight="15" x14ac:dyDescent="0.25"/>
  <cols>
    <col min="1" max="1" width="23.7109375" customWidth="1"/>
    <col min="2" max="2" width="22.7109375" customWidth="1"/>
    <col min="3" max="3" width="93.7109375" customWidth="1"/>
    <col min="4" max="4" width="18.7109375" customWidth="1"/>
  </cols>
  <sheetData>
    <row r="1" spans="1:4" x14ac:dyDescent="0.25">
      <c r="A1" t="s">
        <v>27</v>
      </c>
    </row>
    <row r="3" spans="1:4" x14ac:dyDescent="0.25">
      <c r="A3" s="8" t="s">
        <v>28</v>
      </c>
      <c r="B3" s="7" t="s">
        <v>29</v>
      </c>
      <c r="C3" s="7" t="s">
        <v>30</v>
      </c>
      <c r="D3" s="9" t="s">
        <v>6</v>
      </c>
    </row>
    <row r="4" spans="1:4" x14ac:dyDescent="0.25">
      <c r="A4" s="2" t="s">
        <v>31</v>
      </c>
      <c r="B4" t="s">
        <v>32</v>
      </c>
      <c r="C4" t="s">
        <v>33</v>
      </c>
      <c r="D4" s="19">
        <v>34</v>
      </c>
    </row>
    <row r="5" spans="1:4" x14ac:dyDescent="0.25">
      <c r="A5" s="2" t="s">
        <v>34</v>
      </c>
      <c r="B5" t="s">
        <v>35</v>
      </c>
      <c r="C5" t="s">
        <v>36</v>
      </c>
      <c r="D5" s="19">
        <v>8</v>
      </c>
    </row>
    <row r="6" spans="1:4" x14ac:dyDescent="0.25">
      <c r="A6" s="2" t="s">
        <v>37</v>
      </c>
      <c r="B6" t="s">
        <v>38</v>
      </c>
      <c r="C6" t="s">
        <v>39</v>
      </c>
      <c r="D6" s="19">
        <v>1</v>
      </c>
    </row>
    <row r="7" spans="1:4" x14ac:dyDescent="0.25">
      <c r="A7" s="2" t="s">
        <v>40</v>
      </c>
      <c r="B7" t="s">
        <v>41</v>
      </c>
      <c r="C7" t="s">
        <v>42</v>
      </c>
      <c r="D7" s="19">
        <v>3</v>
      </c>
    </row>
    <row r="8" spans="1:4" x14ac:dyDescent="0.25">
      <c r="A8" s="2" t="s">
        <v>43</v>
      </c>
      <c r="B8" t="s">
        <v>44</v>
      </c>
      <c r="C8" t="s">
        <v>45</v>
      </c>
      <c r="D8" s="19">
        <v>2</v>
      </c>
    </row>
    <row r="9" spans="1:4" x14ac:dyDescent="0.25">
      <c r="A9" s="11" t="s">
        <v>46</v>
      </c>
      <c r="B9" s="12" t="s">
        <v>47</v>
      </c>
      <c r="C9" s="12" t="s">
        <v>48</v>
      </c>
      <c r="D9" s="20">
        <v>4</v>
      </c>
    </row>
    <row r="11" spans="1:4" x14ac:dyDescent="0.25">
      <c r="A11" t="s">
        <v>14</v>
      </c>
    </row>
    <row r="13" spans="1:4" x14ac:dyDescent="0.25">
      <c r="A13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7"/>
  <sheetViews>
    <sheetView workbookViewId="0"/>
  </sheetViews>
  <sheetFormatPr defaultColWidth="11.42578125" defaultRowHeight="15" x14ac:dyDescent="0.25"/>
  <cols>
    <col min="1" max="1" width="22.7109375" customWidth="1"/>
    <col min="2" max="2" width="18.7109375" customWidth="1"/>
  </cols>
  <sheetData>
    <row r="1" spans="1:2" x14ac:dyDescent="0.25">
      <c r="A1" t="s">
        <v>50</v>
      </c>
    </row>
    <row r="3" spans="1:2" x14ac:dyDescent="0.25">
      <c r="A3" s="8" t="s">
        <v>51</v>
      </c>
      <c r="B3" s="9" t="s">
        <v>6</v>
      </c>
    </row>
    <row r="4" spans="1:2" x14ac:dyDescent="0.25">
      <c r="A4" s="2" t="s">
        <v>52</v>
      </c>
      <c r="B4" s="21">
        <v>1</v>
      </c>
    </row>
    <row r="5" spans="1:2" x14ac:dyDescent="0.25">
      <c r="A5" s="2" t="s">
        <v>53</v>
      </c>
      <c r="B5" s="21">
        <v>0</v>
      </c>
    </row>
    <row r="6" spans="1:2" x14ac:dyDescent="0.25">
      <c r="A6" s="2" t="s">
        <v>54</v>
      </c>
      <c r="B6" s="21">
        <v>1</v>
      </c>
    </row>
    <row r="7" spans="1:2" x14ac:dyDescent="0.25">
      <c r="A7" s="2" t="s">
        <v>55</v>
      </c>
      <c r="B7" s="21">
        <v>0</v>
      </c>
    </row>
    <row r="8" spans="1:2" x14ac:dyDescent="0.25">
      <c r="A8" s="2" t="s">
        <v>56</v>
      </c>
      <c r="B8" s="21">
        <v>2</v>
      </c>
    </row>
    <row r="9" spans="1:2" x14ac:dyDescent="0.25">
      <c r="A9" s="2" t="s">
        <v>57</v>
      </c>
      <c r="B9" s="21">
        <v>1</v>
      </c>
    </row>
    <row r="10" spans="1:2" x14ac:dyDescent="0.25">
      <c r="A10" s="2" t="s">
        <v>58</v>
      </c>
      <c r="B10" s="21">
        <v>0</v>
      </c>
    </row>
    <row r="11" spans="1:2" x14ac:dyDescent="0.25">
      <c r="A11" s="2" t="s">
        <v>59</v>
      </c>
      <c r="B11" s="21">
        <v>1</v>
      </c>
    </row>
    <row r="12" spans="1:2" x14ac:dyDescent="0.25">
      <c r="A12" s="2" t="s">
        <v>60</v>
      </c>
      <c r="B12" s="21">
        <v>1</v>
      </c>
    </row>
    <row r="13" spans="1:2" x14ac:dyDescent="0.25">
      <c r="A13" s="2" t="s">
        <v>61</v>
      </c>
      <c r="B13" s="21">
        <v>0</v>
      </c>
    </row>
    <row r="14" spans="1:2" x14ac:dyDescent="0.25">
      <c r="A14" s="2" t="s">
        <v>62</v>
      </c>
      <c r="B14" s="21">
        <v>1</v>
      </c>
    </row>
    <row r="15" spans="1:2" x14ac:dyDescent="0.25">
      <c r="A15" s="2" t="s">
        <v>63</v>
      </c>
      <c r="B15" s="21">
        <v>3</v>
      </c>
    </row>
    <row r="16" spans="1:2" x14ac:dyDescent="0.25">
      <c r="A16" s="2" t="s">
        <v>64</v>
      </c>
      <c r="B16" s="21">
        <v>1</v>
      </c>
    </row>
    <row r="17" spans="1:2" x14ac:dyDescent="0.25">
      <c r="A17" s="2" t="s">
        <v>65</v>
      </c>
      <c r="B17" s="21">
        <v>1</v>
      </c>
    </row>
    <row r="18" spans="1:2" x14ac:dyDescent="0.25">
      <c r="A18" s="2" t="s">
        <v>66</v>
      </c>
      <c r="B18" s="21">
        <v>0</v>
      </c>
    </row>
    <row r="19" spans="1:2" x14ac:dyDescent="0.25">
      <c r="A19" s="2" t="s">
        <v>67</v>
      </c>
      <c r="B19" s="21">
        <v>2</v>
      </c>
    </row>
    <row r="20" spans="1:2" x14ac:dyDescent="0.25">
      <c r="A20" s="2" t="s">
        <v>68</v>
      </c>
      <c r="B20" s="21">
        <v>4</v>
      </c>
    </row>
    <row r="21" spans="1:2" x14ac:dyDescent="0.25">
      <c r="A21" s="2" t="s">
        <v>69</v>
      </c>
      <c r="B21" s="21">
        <v>2</v>
      </c>
    </row>
    <row r="22" spans="1:2" x14ac:dyDescent="0.25">
      <c r="A22" s="2" t="s">
        <v>70</v>
      </c>
      <c r="B22" s="21">
        <v>1</v>
      </c>
    </row>
    <row r="23" spans="1:2" x14ac:dyDescent="0.25">
      <c r="A23" s="2" t="s">
        <v>71</v>
      </c>
      <c r="B23" s="21">
        <v>1</v>
      </c>
    </row>
    <row r="24" spans="1:2" x14ac:dyDescent="0.25">
      <c r="A24" s="2" t="s">
        <v>72</v>
      </c>
      <c r="B24" s="21">
        <v>0</v>
      </c>
    </row>
    <row r="25" spans="1:2" x14ac:dyDescent="0.25">
      <c r="A25" s="2" t="s">
        <v>73</v>
      </c>
      <c r="B25" s="21">
        <v>0</v>
      </c>
    </row>
    <row r="26" spans="1:2" x14ac:dyDescent="0.25">
      <c r="A26" s="2" t="s">
        <v>74</v>
      </c>
      <c r="B26" s="21">
        <v>3</v>
      </c>
    </row>
    <row r="27" spans="1:2" x14ac:dyDescent="0.25">
      <c r="A27" s="2" t="s">
        <v>75</v>
      </c>
      <c r="B27" s="21">
        <v>0</v>
      </c>
    </row>
    <row r="28" spans="1:2" x14ac:dyDescent="0.25">
      <c r="A28" s="2" t="s">
        <v>76</v>
      </c>
      <c r="B28" s="21">
        <v>1</v>
      </c>
    </row>
    <row r="29" spans="1:2" x14ac:dyDescent="0.25">
      <c r="A29" s="2" t="s">
        <v>77</v>
      </c>
      <c r="B29" s="21">
        <v>2</v>
      </c>
    </row>
    <row r="30" spans="1:2" x14ac:dyDescent="0.25">
      <c r="A30" s="2" t="s">
        <v>78</v>
      </c>
      <c r="B30" s="21">
        <v>3</v>
      </c>
    </row>
    <row r="31" spans="1:2" x14ac:dyDescent="0.25">
      <c r="A31" s="2" t="s">
        <v>79</v>
      </c>
      <c r="B31" s="21">
        <v>1</v>
      </c>
    </row>
    <row r="32" spans="1:2" x14ac:dyDescent="0.25">
      <c r="A32" s="2" t="s">
        <v>80</v>
      </c>
      <c r="B32" s="21">
        <v>1</v>
      </c>
    </row>
    <row r="33" spans="1:2" x14ac:dyDescent="0.25">
      <c r="A33" s="2" t="s">
        <v>81</v>
      </c>
      <c r="B33" s="21">
        <v>0</v>
      </c>
    </row>
    <row r="34" spans="1:2" x14ac:dyDescent="0.25">
      <c r="A34" s="2" t="s">
        <v>82</v>
      </c>
      <c r="B34" s="21">
        <v>0</v>
      </c>
    </row>
    <row r="35" spans="1:2" x14ac:dyDescent="0.25">
      <c r="A35" s="2" t="s">
        <v>83</v>
      </c>
      <c r="B35" s="21">
        <v>0</v>
      </c>
    </row>
    <row r="36" spans="1:2" x14ac:dyDescent="0.25">
      <c r="A36" s="2" t="s">
        <v>84</v>
      </c>
      <c r="B36" s="21">
        <v>2</v>
      </c>
    </row>
    <row r="37" spans="1:2" x14ac:dyDescent="0.25">
      <c r="A37" s="2" t="s">
        <v>85</v>
      </c>
      <c r="B37" s="21">
        <v>2</v>
      </c>
    </row>
    <row r="38" spans="1:2" x14ac:dyDescent="0.25">
      <c r="A38" s="2" t="s">
        <v>86</v>
      </c>
      <c r="B38" s="21">
        <v>0</v>
      </c>
    </row>
    <row r="39" spans="1:2" x14ac:dyDescent="0.25">
      <c r="A39" s="2" t="s">
        <v>87</v>
      </c>
      <c r="B39" s="21">
        <v>0</v>
      </c>
    </row>
    <row r="40" spans="1:2" x14ac:dyDescent="0.25">
      <c r="A40" s="2" t="s">
        <v>88</v>
      </c>
      <c r="B40" s="21">
        <v>0</v>
      </c>
    </row>
    <row r="41" spans="1:2" x14ac:dyDescent="0.25">
      <c r="A41" s="2" t="s">
        <v>89</v>
      </c>
      <c r="B41" s="21">
        <v>1</v>
      </c>
    </row>
    <row r="42" spans="1:2" x14ac:dyDescent="0.25">
      <c r="A42" s="2" t="s">
        <v>90</v>
      </c>
      <c r="B42" s="21">
        <v>2</v>
      </c>
    </row>
    <row r="43" spans="1:2" x14ac:dyDescent="0.25">
      <c r="A43" s="2" t="s">
        <v>91</v>
      </c>
      <c r="B43" s="21">
        <v>2</v>
      </c>
    </row>
    <row r="44" spans="1:2" x14ac:dyDescent="0.25">
      <c r="A44" s="2" t="s">
        <v>92</v>
      </c>
      <c r="B44" s="21">
        <v>1</v>
      </c>
    </row>
    <row r="45" spans="1:2" x14ac:dyDescent="0.25">
      <c r="A45" s="2" t="s">
        <v>93</v>
      </c>
      <c r="B45" s="21">
        <v>0</v>
      </c>
    </row>
    <row r="46" spans="1:2" x14ac:dyDescent="0.25">
      <c r="A46" s="2" t="s">
        <v>94</v>
      </c>
      <c r="B46" s="21">
        <v>2</v>
      </c>
    </row>
    <row r="47" spans="1:2" x14ac:dyDescent="0.25">
      <c r="A47" s="2" t="s">
        <v>95</v>
      </c>
      <c r="B47" s="21">
        <v>1</v>
      </c>
    </row>
    <row r="48" spans="1:2" x14ac:dyDescent="0.25">
      <c r="A48" s="2" t="s">
        <v>96</v>
      </c>
      <c r="B48" s="21">
        <v>1</v>
      </c>
    </row>
    <row r="49" spans="1:2" x14ac:dyDescent="0.25">
      <c r="A49" s="2" t="s">
        <v>97</v>
      </c>
      <c r="B49" s="21">
        <v>1</v>
      </c>
    </row>
    <row r="50" spans="1:2" x14ac:dyDescent="0.25">
      <c r="A50" s="2" t="s">
        <v>98</v>
      </c>
      <c r="B50" s="21">
        <v>0</v>
      </c>
    </row>
    <row r="51" spans="1:2" x14ac:dyDescent="0.25">
      <c r="A51" s="2" t="s">
        <v>99</v>
      </c>
      <c r="B51" s="21">
        <v>1</v>
      </c>
    </row>
    <row r="52" spans="1:2" x14ac:dyDescent="0.25">
      <c r="A52" s="2" t="s">
        <v>100</v>
      </c>
      <c r="B52" s="21">
        <v>0</v>
      </c>
    </row>
    <row r="53" spans="1:2" x14ac:dyDescent="0.25">
      <c r="A53" s="11" t="s">
        <v>101</v>
      </c>
      <c r="B53" s="22">
        <v>2</v>
      </c>
    </row>
    <row r="55" spans="1:2" x14ac:dyDescent="0.25">
      <c r="A55" t="s">
        <v>14</v>
      </c>
    </row>
    <row r="57" spans="1:2" x14ac:dyDescent="0.25">
      <c r="A57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7"/>
  <sheetViews>
    <sheetView workbookViewId="0"/>
  </sheetViews>
  <sheetFormatPr defaultColWidth="11.42578125" defaultRowHeight="15" x14ac:dyDescent="0.25"/>
  <cols>
    <col min="1" max="1" width="13.7109375" customWidth="1"/>
    <col min="2" max="2" width="15.7109375" customWidth="1"/>
    <col min="3" max="3" width="18.7109375" customWidth="1"/>
  </cols>
  <sheetData>
    <row r="1" spans="1:3" x14ac:dyDescent="0.25">
      <c r="A1" t="s">
        <v>103</v>
      </c>
    </row>
    <row r="3" spans="1:3" x14ac:dyDescent="0.25">
      <c r="A3" s="8" t="s">
        <v>104</v>
      </c>
      <c r="B3" s="7" t="s">
        <v>105</v>
      </c>
      <c r="C3" s="9" t="s">
        <v>6</v>
      </c>
    </row>
    <row r="4" spans="1:3" x14ac:dyDescent="0.25">
      <c r="A4" s="2" t="s">
        <v>106</v>
      </c>
      <c r="B4" t="s">
        <v>107</v>
      </c>
      <c r="C4" s="23">
        <v>4</v>
      </c>
    </row>
    <row r="5" spans="1:3" x14ac:dyDescent="0.25">
      <c r="A5" s="2" t="s">
        <v>106</v>
      </c>
      <c r="B5" t="s">
        <v>108</v>
      </c>
      <c r="C5" s="23">
        <v>7</v>
      </c>
    </row>
    <row r="6" spans="1:3" x14ac:dyDescent="0.25">
      <c r="A6" s="2" t="s">
        <v>106</v>
      </c>
      <c r="B6" t="s">
        <v>109</v>
      </c>
      <c r="C6" s="23">
        <v>5</v>
      </c>
    </row>
    <row r="7" spans="1:3" x14ac:dyDescent="0.25">
      <c r="A7" s="2" t="s">
        <v>106</v>
      </c>
      <c r="B7" t="s">
        <v>110</v>
      </c>
      <c r="C7" s="23">
        <v>5</v>
      </c>
    </row>
    <row r="8" spans="1:3" x14ac:dyDescent="0.25">
      <c r="A8" s="2" t="s">
        <v>106</v>
      </c>
      <c r="B8" t="s">
        <v>111</v>
      </c>
      <c r="C8" s="23">
        <v>1</v>
      </c>
    </row>
    <row r="9" spans="1:3" x14ac:dyDescent="0.25">
      <c r="A9" s="2" t="s">
        <v>112</v>
      </c>
      <c r="B9" t="s">
        <v>107</v>
      </c>
      <c r="C9" s="23">
        <v>4</v>
      </c>
    </row>
    <row r="10" spans="1:3" x14ac:dyDescent="0.25">
      <c r="A10" s="2" t="s">
        <v>112</v>
      </c>
      <c r="B10" t="s">
        <v>108</v>
      </c>
      <c r="C10" s="23">
        <v>8</v>
      </c>
    </row>
    <row r="11" spans="1:3" x14ac:dyDescent="0.25">
      <c r="A11" s="2" t="s">
        <v>112</v>
      </c>
      <c r="B11" t="s">
        <v>109</v>
      </c>
      <c r="C11" s="23">
        <v>7</v>
      </c>
    </row>
    <row r="12" spans="1:3" x14ac:dyDescent="0.25">
      <c r="A12" s="2" t="s">
        <v>112</v>
      </c>
      <c r="B12" t="s">
        <v>110</v>
      </c>
      <c r="C12" s="23">
        <v>5</v>
      </c>
    </row>
    <row r="13" spans="1:3" x14ac:dyDescent="0.25">
      <c r="A13" s="11" t="s">
        <v>112</v>
      </c>
      <c r="B13" s="12" t="s">
        <v>111</v>
      </c>
      <c r="C13" s="24">
        <v>6</v>
      </c>
    </row>
    <row r="15" spans="1:3" x14ac:dyDescent="0.25">
      <c r="A15" t="s">
        <v>14</v>
      </c>
    </row>
    <row r="17" spans="1:1" x14ac:dyDescent="0.25">
      <c r="A17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"/>
  <sheetViews>
    <sheetView workbookViewId="0"/>
  </sheetViews>
  <sheetFormatPr defaultColWidth="11.42578125" defaultRowHeight="15" x14ac:dyDescent="0.25"/>
  <cols>
    <col min="1" max="1" width="19.7109375" customWidth="1"/>
    <col min="2" max="2" width="16.7109375" customWidth="1"/>
    <col min="3" max="3" width="10.7109375" customWidth="1"/>
    <col min="4" max="4" width="31.7109375" customWidth="1"/>
  </cols>
  <sheetData>
    <row r="1" spans="1:4" x14ac:dyDescent="0.25">
      <c r="A1" t="s">
        <v>114</v>
      </c>
    </row>
    <row r="3" spans="1:4" x14ac:dyDescent="0.25">
      <c r="A3" s="8" t="s">
        <v>115</v>
      </c>
      <c r="B3" s="7" t="s">
        <v>116</v>
      </c>
      <c r="C3" s="7" t="s">
        <v>117</v>
      </c>
      <c r="D3" s="9" t="s">
        <v>118</v>
      </c>
    </row>
    <row r="4" spans="1:4" x14ac:dyDescent="0.25">
      <c r="A4" s="25">
        <v>52</v>
      </c>
      <c r="B4" s="12">
        <v>313.11</v>
      </c>
      <c r="C4" s="12">
        <v>15.18</v>
      </c>
      <c r="D4" s="5"/>
    </row>
    <row r="6" spans="1:4" x14ac:dyDescent="0.25">
      <c r="A6" t="s">
        <v>14</v>
      </c>
    </row>
    <row r="8" spans="1:4" x14ac:dyDescent="0.25">
      <c r="A8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5"/>
  <sheetViews>
    <sheetView workbookViewId="0"/>
  </sheetViews>
  <sheetFormatPr defaultColWidth="11.42578125" defaultRowHeight="15" x14ac:dyDescent="0.25"/>
  <cols>
    <col min="1" max="1" width="23.7109375" customWidth="1"/>
    <col min="2" max="2" width="22.7109375" customWidth="1"/>
    <col min="3" max="3" width="113.7109375" customWidth="1"/>
    <col min="4" max="4" width="18.7109375" customWidth="1"/>
  </cols>
  <sheetData>
    <row r="1" spans="1:4" x14ac:dyDescent="0.25">
      <c r="A1" t="s">
        <v>120</v>
      </c>
    </row>
    <row r="3" spans="1:4" x14ac:dyDescent="0.25">
      <c r="A3" s="8" t="s">
        <v>28</v>
      </c>
      <c r="B3" s="7" t="s">
        <v>29</v>
      </c>
      <c r="C3" s="7" t="s">
        <v>30</v>
      </c>
      <c r="D3" s="9" t="s">
        <v>6</v>
      </c>
    </row>
    <row r="4" spans="1:4" x14ac:dyDescent="0.25">
      <c r="A4" s="2" t="s">
        <v>31</v>
      </c>
      <c r="B4" t="s">
        <v>32</v>
      </c>
      <c r="C4" t="s">
        <v>33</v>
      </c>
      <c r="D4" s="26">
        <v>5</v>
      </c>
    </row>
    <row r="5" spans="1:4" x14ac:dyDescent="0.25">
      <c r="A5" s="2" t="s">
        <v>37</v>
      </c>
      <c r="B5" t="s">
        <v>38</v>
      </c>
      <c r="C5" t="s">
        <v>39</v>
      </c>
      <c r="D5" s="26">
        <v>9</v>
      </c>
    </row>
    <row r="6" spans="1:4" x14ac:dyDescent="0.25">
      <c r="A6" s="2" t="s">
        <v>40</v>
      </c>
      <c r="B6" t="s">
        <v>41</v>
      </c>
      <c r="C6" t="s">
        <v>42</v>
      </c>
      <c r="D6" s="26">
        <v>15</v>
      </c>
    </row>
    <row r="7" spans="1:4" x14ac:dyDescent="0.25">
      <c r="A7" s="2" t="s">
        <v>40</v>
      </c>
      <c r="B7" t="s">
        <v>121</v>
      </c>
      <c r="C7" t="s">
        <v>122</v>
      </c>
      <c r="D7" s="26">
        <v>7</v>
      </c>
    </row>
    <row r="8" spans="1:4" x14ac:dyDescent="0.25">
      <c r="A8" s="2" t="s">
        <v>123</v>
      </c>
      <c r="B8" t="s">
        <v>124</v>
      </c>
      <c r="C8" t="s">
        <v>125</v>
      </c>
      <c r="D8" s="26">
        <v>9</v>
      </c>
    </row>
    <row r="9" spans="1:4" x14ac:dyDescent="0.25">
      <c r="A9" s="2" t="s">
        <v>43</v>
      </c>
      <c r="B9" t="s">
        <v>126</v>
      </c>
      <c r="C9" t="s">
        <v>127</v>
      </c>
      <c r="D9" s="26">
        <v>6</v>
      </c>
    </row>
    <row r="10" spans="1:4" x14ac:dyDescent="0.25">
      <c r="A10" s="2" t="s">
        <v>43</v>
      </c>
      <c r="B10" t="s">
        <v>44</v>
      </c>
      <c r="C10" t="s">
        <v>45</v>
      </c>
      <c r="D10" s="26">
        <v>9</v>
      </c>
    </row>
    <row r="11" spans="1:4" x14ac:dyDescent="0.25">
      <c r="A11" s="11" t="s">
        <v>46</v>
      </c>
      <c r="B11" s="12" t="s">
        <v>47</v>
      </c>
      <c r="C11" s="12" t="s">
        <v>48</v>
      </c>
      <c r="D11" s="27">
        <v>9</v>
      </c>
    </row>
    <row r="13" spans="1:4" x14ac:dyDescent="0.25">
      <c r="A13" t="s">
        <v>14</v>
      </c>
    </row>
    <row r="15" spans="1:4" x14ac:dyDescent="0.25">
      <c r="A15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48"/>
  <sheetViews>
    <sheetView workbookViewId="0"/>
  </sheetViews>
  <sheetFormatPr defaultColWidth="11.42578125" defaultRowHeight="15" x14ac:dyDescent="0.25"/>
  <cols>
    <col min="1" max="1" width="22.7109375" customWidth="1"/>
    <col min="2" max="2" width="18.7109375" customWidth="1"/>
  </cols>
  <sheetData>
    <row r="1" spans="1:2" x14ac:dyDescent="0.25">
      <c r="A1" t="s">
        <v>129</v>
      </c>
    </row>
    <row r="3" spans="1:2" x14ac:dyDescent="0.25">
      <c r="A3" s="8" t="s">
        <v>51</v>
      </c>
      <c r="B3" s="9" t="s">
        <v>6</v>
      </c>
    </row>
    <row r="4" spans="1:2" x14ac:dyDescent="0.25">
      <c r="A4" s="2" t="s">
        <v>61</v>
      </c>
      <c r="B4" s="28">
        <v>5</v>
      </c>
    </row>
    <row r="5" spans="1:2" x14ac:dyDescent="0.25">
      <c r="A5" s="2" t="s">
        <v>62</v>
      </c>
      <c r="B5" s="28">
        <v>3</v>
      </c>
    </row>
    <row r="6" spans="1:2" x14ac:dyDescent="0.25">
      <c r="A6" s="2" t="s">
        <v>63</v>
      </c>
      <c r="B6" s="28">
        <v>1</v>
      </c>
    </row>
    <row r="7" spans="1:2" x14ac:dyDescent="0.25">
      <c r="A7" s="2" t="s">
        <v>64</v>
      </c>
      <c r="B7" s="28">
        <v>5</v>
      </c>
    </row>
    <row r="8" spans="1:2" x14ac:dyDescent="0.25">
      <c r="A8" s="2" t="s">
        <v>65</v>
      </c>
      <c r="B8" s="28">
        <v>5</v>
      </c>
    </row>
    <row r="9" spans="1:2" x14ac:dyDescent="0.25">
      <c r="A9" s="2" t="s">
        <v>66</v>
      </c>
      <c r="B9" s="28">
        <v>5</v>
      </c>
    </row>
    <row r="10" spans="1:2" x14ac:dyDescent="0.25">
      <c r="A10" s="2" t="s">
        <v>67</v>
      </c>
      <c r="B10" s="28">
        <v>4</v>
      </c>
    </row>
    <row r="11" spans="1:2" x14ac:dyDescent="0.25">
      <c r="A11" s="2" t="s">
        <v>68</v>
      </c>
      <c r="B11" s="28">
        <v>3</v>
      </c>
    </row>
    <row r="12" spans="1:2" x14ac:dyDescent="0.25">
      <c r="A12" s="2" t="s">
        <v>69</v>
      </c>
      <c r="B12" s="28">
        <v>0</v>
      </c>
    </row>
    <row r="13" spans="1:2" x14ac:dyDescent="0.25">
      <c r="A13" s="2" t="s">
        <v>70</v>
      </c>
      <c r="B13" s="28">
        <v>5</v>
      </c>
    </row>
    <row r="14" spans="1:2" x14ac:dyDescent="0.25">
      <c r="A14" s="2" t="s">
        <v>71</v>
      </c>
      <c r="B14" s="28">
        <v>2</v>
      </c>
    </row>
    <row r="15" spans="1:2" x14ac:dyDescent="0.25">
      <c r="A15" s="2" t="s">
        <v>72</v>
      </c>
      <c r="B15" s="28">
        <v>1</v>
      </c>
    </row>
    <row r="16" spans="1:2" x14ac:dyDescent="0.25">
      <c r="A16" s="2" t="s">
        <v>73</v>
      </c>
      <c r="B16" s="28">
        <v>4</v>
      </c>
    </row>
    <row r="17" spans="1:2" x14ac:dyDescent="0.25">
      <c r="A17" s="2" t="s">
        <v>74</v>
      </c>
      <c r="B17" s="28">
        <v>0</v>
      </c>
    </row>
    <row r="18" spans="1:2" x14ac:dyDescent="0.25">
      <c r="A18" s="2" t="s">
        <v>75</v>
      </c>
      <c r="B18" s="28">
        <v>3</v>
      </c>
    </row>
    <row r="19" spans="1:2" x14ac:dyDescent="0.25">
      <c r="A19" s="2" t="s">
        <v>76</v>
      </c>
      <c r="B19" s="28">
        <v>1</v>
      </c>
    </row>
    <row r="20" spans="1:2" x14ac:dyDescent="0.25">
      <c r="A20" s="2" t="s">
        <v>77</v>
      </c>
      <c r="B20" s="28">
        <v>4</v>
      </c>
    </row>
    <row r="21" spans="1:2" x14ac:dyDescent="0.25">
      <c r="A21" s="2" t="s">
        <v>78</v>
      </c>
      <c r="B21" s="28">
        <v>2</v>
      </c>
    </row>
    <row r="22" spans="1:2" x14ac:dyDescent="0.25">
      <c r="A22" s="2" t="s">
        <v>79</v>
      </c>
      <c r="B22" s="28">
        <v>1</v>
      </c>
    </row>
    <row r="23" spans="1:2" x14ac:dyDescent="0.25">
      <c r="A23" s="2" t="s">
        <v>80</v>
      </c>
      <c r="B23" s="28">
        <v>4</v>
      </c>
    </row>
    <row r="24" spans="1:2" x14ac:dyDescent="0.25">
      <c r="A24" s="2" t="s">
        <v>81</v>
      </c>
      <c r="B24" s="28">
        <v>1</v>
      </c>
    </row>
    <row r="25" spans="1:2" x14ac:dyDescent="0.25">
      <c r="A25" s="2" t="s">
        <v>82</v>
      </c>
      <c r="B25" s="28">
        <v>2</v>
      </c>
    </row>
    <row r="26" spans="1:2" x14ac:dyDescent="0.25">
      <c r="A26" s="2" t="s">
        <v>83</v>
      </c>
      <c r="B26" s="28">
        <v>0</v>
      </c>
    </row>
    <row r="27" spans="1:2" x14ac:dyDescent="0.25">
      <c r="A27" s="2" t="s">
        <v>84</v>
      </c>
      <c r="B27" s="28">
        <v>0</v>
      </c>
    </row>
    <row r="28" spans="1:2" x14ac:dyDescent="0.25">
      <c r="A28" s="2" t="s">
        <v>85</v>
      </c>
      <c r="B28" s="28">
        <v>2</v>
      </c>
    </row>
    <row r="29" spans="1:2" x14ac:dyDescent="0.25">
      <c r="A29" s="2" t="s">
        <v>86</v>
      </c>
      <c r="B29" s="28">
        <v>0</v>
      </c>
    </row>
    <row r="30" spans="1:2" x14ac:dyDescent="0.25">
      <c r="A30" s="2" t="s">
        <v>87</v>
      </c>
      <c r="B30" s="28">
        <v>0</v>
      </c>
    </row>
    <row r="31" spans="1:2" x14ac:dyDescent="0.25">
      <c r="A31" s="2" t="s">
        <v>88</v>
      </c>
      <c r="B31" s="28">
        <v>0</v>
      </c>
    </row>
    <row r="32" spans="1:2" x14ac:dyDescent="0.25">
      <c r="A32" s="2" t="s">
        <v>89</v>
      </c>
      <c r="B32" s="28">
        <v>1</v>
      </c>
    </row>
    <row r="33" spans="1:2" x14ac:dyDescent="0.25">
      <c r="A33" s="2" t="s">
        <v>90</v>
      </c>
      <c r="B33" s="28">
        <v>1</v>
      </c>
    </row>
    <row r="34" spans="1:2" x14ac:dyDescent="0.25">
      <c r="A34" s="2" t="s">
        <v>91</v>
      </c>
      <c r="B34" s="28">
        <v>1</v>
      </c>
    </row>
    <row r="35" spans="1:2" x14ac:dyDescent="0.25">
      <c r="A35" s="2" t="s">
        <v>92</v>
      </c>
      <c r="B35" s="28">
        <v>1</v>
      </c>
    </row>
    <row r="36" spans="1:2" x14ac:dyDescent="0.25">
      <c r="A36" s="2" t="s">
        <v>93</v>
      </c>
      <c r="B36" s="28">
        <v>0</v>
      </c>
    </row>
    <row r="37" spans="1:2" x14ac:dyDescent="0.25">
      <c r="A37" s="2" t="s">
        <v>94</v>
      </c>
      <c r="B37" s="28">
        <v>0</v>
      </c>
    </row>
    <row r="38" spans="1:2" x14ac:dyDescent="0.25">
      <c r="A38" s="2" t="s">
        <v>95</v>
      </c>
      <c r="B38" s="28">
        <v>0</v>
      </c>
    </row>
    <row r="39" spans="1:2" x14ac:dyDescent="0.25">
      <c r="A39" s="2" t="s">
        <v>96</v>
      </c>
      <c r="B39" s="28">
        <v>0</v>
      </c>
    </row>
    <row r="40" spans="1:2" x14ac:dyDescent="0.25">
      <c r="A40" s="2" t="s">
        <v>97</v>
      </c>
      <c r="B40" s="28">
        <v>0</v>
      </c>
    </row>
    <row r="41" spans="1:2" x14ac:dyDescent="0.25">
      <c r="A41" s="2" t="s">
        <v>98</v>
      </c>
      <c r="B41" s="28">
        <v>0</v>
      </c>
    </row>
    <row r="42" spans="1:2" x14ac:dyDescent="0.25">
      <c r="A42" s="2" t="s">
        <v>99</v>
      </c>
      <c r="B42" s="28">
        <v>1</v>
      </c>
    </row>
    <row r="43" spans="1:2" x14ac:dyDescent="0.25">
      <c r="A43" s="2" t="s">
        <v>100</v>
      </c>
      <c r="B43" s="28">
        <v>0</v>
      </c>
    </row>
    <row r="44" spans="1:2" x14ac:dyDescent="0.25">
      <c r="A44" s="11" t="s">
        <v>101</v>
      </c>
      <c r="B44" s="29">
        <v>1</v>
      </c>
    </row>
    <row r="46" spans="1:2" x14ac:dyDescent="0.25">
      <c r="A46" t="s">
        <v>14</v>
      </c>
    </row>
    <row r="48" spans="1:2" x14ac:dyDescent="0.25">
      <c r="A48" s="14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treści</vt:lpstr>
      <vt:lpstr>Wykres 1.1</vt:lpstr>
      <vt:lpstr>Tabela 1.2</vt:lpstr>
      <vt:lpstr>Tabela 1.3</vt:lpstr>
      <vt:lpstr>Wykres 1.2</vt:lpstr>
      <vt:lpstr>Wykres 1.3</vt:lpstr>
      <vt:lpstr>Wykres 1.4</vt:lpstr>
      <vt:lpstr>Tabela 1.4</vt:lpstr>
      <vt:lpstr>Wykres 1.5</vt:lpstr>
      <vt:lpstr>Wykres 1.6</vt:lpstr>
      <vt:lpstr>Wykres 1.7</vt:lpstr>
      <vt:lpstr>Tabela 1.5</vt:lpstr>
      <vt:lpstr>Wykres 1.8</vt:lpstr>
      <vt:lpstr>Wykres 1.9</vt:lpstr>
      <vt:lpstr>Wykres 1.10</vt:lpstr>
      <vt:lpstr>Tabela 1.6</vt:lpstr>
      <vt:lpstr>Wykres 1.11</vt:lpstr>
      <vt:lpstr>Wykres 1.12</vt:lpstr>
      <vt:lpstr>Wykres 1.13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2026-03-31T14:49:44Z</dcterms:created>
  <dcterms:modified xsi:type="dcterms:W3CDTF">2026-03-31T14:50:47Z</dcterms:modified>
</cp:coreProperties>
</file>