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:\Nowe Wydzialy\Aleksander Pawlewicz\Raporty\Padaczka 2024 sklejanie xlsx raport\"/>
    </mc:Choice>
  </mc:AlternateContent>
  <xr:revisionPtr revIDLastSave="0" documentId="13_ncr:1_{5CC458EF-DAA9-4699-8929-92EAF133E23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pis treści" sheetId="1" r:id="rId1"/>
    <sheet name="Wykres 1.1" sheetId="2" r:id="rId2"/>
    <sheet name="Wykres 1.2b" sheetId="3" r:id="rId3"/>
    <sheet name="Wykres 1.2a" sheetId="4" r:id="rId4"/>
    <sheet name="Wykres 2.1" sheetId="5" r:id="rId5"/>
    <sheet name="Wykres 2.2" sheetId="6" r:id="rId6"/>
    <sheet name="Wykres 2.3" sheetId="7" r:id="rId7"/>
    <sheet name="Wykres 2.4" sheetId="8" r:id="rId8"/>
    <sheet name="Tabela 2.1" sheetId="9" r:id="rId9"/>
    <sheet name="Tabela 2.1a" sheetId="10" r:id="rId10"/>
    <sheet name="Tabela 2.1b" sheetId="11" r:id="rId11"/>
    <sheet name="Tabela 2.2" sheetId="12" r:id="rId12"/>
    <sheet name="Tabela 2.3" sheetId="13" r:id="rId13"/>
    <sheet name="Wykres 3.1" sheetId="14" r:id="rId14"/>
    <sheet name="Wykres 3.2" sheetId="15" r:id="rId15"/>
    <sheet name="Wykres 3.3" sheetId="16" r:id="rId16"/>
    <sheet name="Tabela 3.1" sheetId="17" r:id="rId17"/>
    <sheet name="Wykres 3.4" sheetId="18" r:id="rId18"/>
    <sheet name="Tabela 3.2" sheetId="19" r:id="rId19"/>
    <sheet name="Tabela 3.3" sheetId="20" r:id="rId20"/>
    <sheet name="Tabela 3.4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" i="21" l="1"/>
  <c r="A69" i="20"/>
  <c r="A204" i="19"/>
  <c r="A29" i="18"/>
  <c r="A21" i="17"/>
  <c r="A21" i="16"/>
  <c r="A31" i="15"/>
  <c r="A30" i="14"/>
  <c r="A50" i="13"/>
  <c r="A71" i="12"/>
  <c r="A170" i="11"/>
  <c r="A30" i="10"/>
  <c r="A100" i="9"/>
  <c r="A69" i="8"/>
  <c r="A57" i="7"/>
  <c r="A21" i="6"/>
  <c r="A17" i="5"/>
  <c r="A71" i="4"/>
  <c r="A71" i="3"/>
  <c r="A47" i="2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<sst xmlns="http://schemas.openxmlformats.org/spreadsheetml/2006/main" count="1198" uniqueCount="206">
  <si>
    <t>Wykres 1.1: Liczba osób chorych na padaczkę (G40, G41, Z82.0 wg ICD-10) w Polsce (2000-2019) jako odsetek ludności (lewy wykres) i w wartościach bezwzględnych (prawy wykres) wg płci</t>
  </si>
  <si>
    <t>Rok</t>
  </si>
  <si>
    <t>Płeć</t>
  </si>
  <si>
    <t>Odsetek ludności</t>
  </si>
  <si>
    <t>Górny przedział ufności odsetka ludności</t>
  </si>
  <si>
    <t>Dolny przedział ufności odsetka ludności</t>
  </si>
  <si>
    <t>Liczba (w tys.)</t>
  </si>
  <si>
    <t>Górny przedział ufności liczby (w tys.)</t>
  </si>
  <si>
    <t>Dolny przedział ufności liczby (w tys.)</t>
  </si>
  <si>
    <t>Kobiety</t>
  </si>
  <si>
    <t>Mężczyźni</t>
  </si>
  <si>
    <t>Źródło: opracowanie własne na podstawie danych Institute for Health Metrics and Evaluation (IHME)</t>
  </si>
  <si>
    <t>Wykres 1.2b: Standaryzowany wiekiem odsetek osób chorych na padaczkę  (G40, G41, Z82.0 wg ICD-10) w wybranych krajach europejskich w latach 2014 i 2019</t>
  </si>
  <si>
    <t>Kraj</t>
  </si>
  <si>
    <t>Austria</t>
  </si>
  <si>
    <t>Belgia</t>
  </si>
  <si>
    <t>Bułgaria</t>
  </si>
  <si>
    <t>Chorwacja</t>
  </si>
  <si>
    <t>Cypr</t>
  </si>
  <si>
    <t>Czechy</t>
  </si>
  <si>
    <t>Dania</t>
  </si>
  <si>
    <t>Estonia</t>
  </si>
  <si>
    <t>Unia Europejska</t>
  </si>
  <si>
    <t>Finlandia</t>
  </si>
  <si>
    <t>Francja</t>
  </si>
  <si>
    <t>Niemcy</t>
  </si>
  <si>
    <t>Grecja</t>
  </si>
  <si>
    <t>Węgry</t>
  </si>
  <si>
    <t>Islandia</t>
  </si>
  <si>
    <t>Irlandia</t>
  </si>
  <si>
    <t>Włochy</t>
  </si>
  <si>
    <t>Łotwa</t>
  </si>
  <si>
    <t>Litwa</t>
  </si>
  <si>
    <t>Luksemburg</t>
  </si>
  <si>
    <t>Malta</t>
  </si>
  <si>
    <t>Holandia</t>
  </si>
  <si>
    <t>Norwegia</t>
  </si>
  <si>
    <t>Polska</t>
  </si>
  <si>
    <t>Portugalia</t>
  </si>
  <si>
    <t>Rumunia</t>
  </si>
  <si>
    <t>Słowacja</t>
  </si>
  <si>
    <t>Słowenia</t>
  </si>
  <si>
    <t>Hiszpania</t>
  </si>
  <si>
    <t>Szwecja</t>
  </si>
  <si>
    <t>Szwajcaria</t>
  </si>
  <si>
    <t>Wielka Brytania</t>
  </si>
  <si>
    <t>Wykres 1.2a: Odsetek osób chorych na padaczkę  (G40, G41, Z82.0 wg ICD-10) w wybranych krajach europejskich w latach 2014 i 2019</t>
  </si>
  <si>
    <t>Wykres 2.1: Liczba świadczeń (linia) oraz liczba pacjentów (słupki), którym udzielono świadczenia z rozpoznaniem głównym padaczki lub stanu padaczkowego (G40, G41 wg ICD-10, w tys.) (2014-2023)</t>
  </si>
  <si>
    <t>Liczba pacjentów (w tys.)</t>
  </si>
  <si>
    <t>Liczba świadczeń (w tys.)</t>
  </si>
  <si>
    <t>Źródło: opracowanie własne na podstawie danych NFZ</t>
  </si>
  <si>
    <t>Wykres 2.2: Wartość refundacji świadczeń udzielonych z powodu padaczki lub stanu padaczkowego (G40, G41 wg ICD-10, w mln zł) (2014-2023)</t>
  </si>
  <si>
    <t>Wartość refundacji (w mln zł)</t>
  </si>
  <si>
    <t xml:space="preserve"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 </t>
  </si>
  <si>
    <t>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</si>
  <si>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2.3: Liczba świadczeń udzielonych z powodu padaczki lub stanu padaczkowego (G40, G41 wg ICD-10, w tys.) wg rodzaju świadczeń (2014-2023)</t>
  </si>
  <si>
    <t>Rodzaj świadczeń</t>
  </si>
  <si>
    <t>Ambulatoryjna opieka specjalistyczna</t>
  </si>
  <si>
    <t>Podstawowa opieka zdrowotna</t>
  </si>
  <si>
    <t>Ratownictwo medyczne</t>
  </si>
  <si>
    <t>Leczenie szpitalne</t>
  </si>
  <si>
    <t>Pozostałe</t>
  </si>
  <si>
    <t>Wykres 2.4: Liczba świadczeń udzielonych z powodu padaczki lub stanu padaczkowego (G40, G41 wg ICD-10, w tys.) wg rodzaju świadczeń z uwzględnieniem świadczeń w POZ z rozpoznaniem Z76/Z76.0 (2014-2023)</t>
  </si>
  <si>
    <t>POZ Z76/Z76.0</t>
  </si>
  <si>
    <t>POZ Z76/Z76.0 - świadczenia sprawozdane w podstawowej opiece zdrowotnej z rozpoznaniem głównym Z76 lub Z76.0 wg ICD-10 udzielone pacjentom, którzy zrealizowali receptę na refundowane leki przeciwpadaczkowe wystawioną w ramach tego świadczenia i w latach 2008-2023 mieli choć raz udzielone świadczenie z rozpoznaniem G40 lub G41 wg ICD-10.</t>
  </si>
  <si>
    <t>Tabela 2.1: Liczba pacjentów, liczba i wartość refundacji świadczeń udzielonych z powodu padaczki lub stanu padaczkowego (G40, G41 wg ICD-10) wg rodzaju świadczeń (2014-2023)</t>
  </si>
  <si>
    <t>Wartość świadczeń (w mln zł)</t>
  </si>
  <si>
    <t>AMBULATORYJNA OPIEKA SPECJALISTYCZNA</t>
  </si>
  <si>
    <t>PODSTAWOWA OPIEKA ZDROWOTNA</t>
  </si>
  <si>
    <t>RATOWNICTWO MEDYCZNE</t>
  </si>
  <si>
    <t>LECZENIE SZPITALNE</t>
  </si>
  <si>
    <t>REHABILITACJA LECZNICZA</t>
  </si>
  <si>
    <t>ŚWIADCZENIA PIELĘGNACYJNE I OPIEKUŃCZE</t>
  </si>
  <si>
    <t>ŚWIADCZENIA ZDROWOTNE KONTRAKTOWANE ODRĘBNIE</t>
  </si>
  <si>
    <t>POZOSTAŁE</t>
  </si>
  <si>
    <t>OGÓŁEM</t>
  </si>
  <si>
    <t>W przypadku świadczeń sprawozdanych w podstawowej opiece zdrowotnej i w ratownictwie medycznym nie uwzględniono wartości refundacji świadczeń z uwagi na odmienny sposób finansowania (w przypadku ratownictwa finansowanie ryczałtowe, w przypadku podstawowej opieki zdrowotnej finansowanie głównie na podstawie stawki kapitacyjnej).</t>
  </si>
  <si>
    <t>Tabela 2.1a: Liczba pacjentów, liczba i wartość refundacji świadczeń udzielonych wg padaczki lub stanu padaczkowego (G40, G41 wg ICD-10)(2014-2023)</t>
  </si>
  <si>
    <t>Rozpoznanie główne ICD-10</t>
  </si>
  <si>
    <t>Wartość refundacji świadczeń (w mln zł)</t>
  </si>
  <si>
    <t>G40</t>
  </si>
  <si>
    <t>G41</t>
  </si>
  <si>
    <t>Tabela 2.1b: Liczba pacjentów i wartość refundacji świadczeń udzielonych z rozpoznaniem głównym padaczki lub stanu padaczkowego (G40, G41 wg ICD-10) wg OW NFZ (2014-2023)</t>
  </si>
  <si>
    <t>OW NFZ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</si>
  <si>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</si>
  <si>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</si>
  <si>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</si>
  <si>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</si>
  <si>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</si>
  <si>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</si>
  <si>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</si>
  <si>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</si>
  <si>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</si>
  <si>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</si>
  <si>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</si>
  <si>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</si>
  <si>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</si>
  <si>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</si>
  <si>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</si>
  <si>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</si>
  <si>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Tabela 2.2: Liczba pacjentów, liczba świadczeń i średni czas hospitalizacji wg najczęściej rozliczanych produktów dla świadczeń udzielonych z rozpoznaniem głównym padaczki lub stanu padaczkowego (G40, G41 wg ICD-10) (2014-2023)</t>
  </si>
  <si>
    <t>Produkt/kategoria</t>
  </si>
  <si>
    <t>Średni czas trwania (w dniach)</t>
  </si>
  <si>
    <t>Wyłącznie SOR/IP</t>
  </si>
  <si>
    <t>P23 PADACZKA</t>
  </si>
  <si>
    <t>A67 PADACZKA - DIAGNOSTYKA I LECZENIE &gt; 3 DNI</t>
  </si>
  <si>
    <t>A66 PADACZKA - DIAGNOSTYKA I LECZENIE</t>
  </si>
  <si>
    <t>OAiIT</t>
  </si>
  <si>
    <t>A87A INNE CHOROBY UKŁADU NERWOWEGO&gt;17 R.Ż.</t>
  </si>
  <si>
    <t>A87B INNE CHOROBY UKŁADU NERWOWEGO&lt;18 R.Ż.</t>
  </si>
  <si>
    <t>A87 INNE CHOROBY UKŁADU NERWOWEGO</t>
  </si>
  <si>
    <t>Tabela 2.3: Liczba hospitalizacji oraz wartość refundacji świadczeń zabiegowych z grupy JGP A - Choroby układu nerwowego dla świadczeń udzielonych z rozpoznaniem głównym padaczki lub stanu padaczkowego (G40, G41 wg ICD-10) (2014-2023)</t>
  </si>
  <si>
    <t>Produkt</t>
  </si>
  <si>
    <t>Liczba hospitalizacji</t>
  </si>
  <si>
    <t>Wartość refundacji (w tys. zł)</t>
  </si>
  <si>
    <t>A03 wszczepienie stymulatora struktur głębokich mózgu/stymulatora nerwu błędnego</t>
  </si>
  <si>
    <t>58</t>
  </si>
  <si>
    <t>A11 kompleksowe zabiegi wewnątrzczaszkowe</t>
  </si>
  <si>
    <t>33</t>
  </si>
  <si>
    <t>A12 duże zabiegi wewnątrzczaszkowe</t>
  </si>
  <si>
    <t>6</t>
  </si>
  <si>
    <t>A13 średnie zabiegi wewnątrzczaszkowe</t>
  </si>
  <si>
    <t>&lt;5</t>
  </si>
  <si>
    <t>53</t>
  </si>
  <si>
    <t>36</t>
  </si>
  <si>
    <t>75</t>
  </si>
  <si>
    <t>25</t>
  </si>
  <si>
    <t>7</t>
  </si>
  <si>
    <t>63</t>
  </si>
  <si>
    <t>22</t>
  </si>
  <si>
    <t>69</t>
  </si>
  <si>
    <t>32</t>
  </si>
  <si>
    <t>83</t>
  </si>
  <si>
    <t>13</t>
  </si>
  <si>
    <t>74</t>
  </si>
  <si>
    <t>10</t>
  </si>
  <si>
    <t>97</t>
  </si>
  <si>
    <t>115</t>
  </si>
  <si>
    <t>17</t>
  </si>
  <si>
    <t>5</t>
  </si>
  <si>
    <t>121</t>
  </si>
  <si>
    <t>20</t>
  </si>
  <si>
    <t>Wykres 3.1: Liczba pacjentów (w tys.) realizujących recepty na refundowane leki przeciwpadaczkowe (2014-2023)</t>
  </si>
  <si>
    <t>Pacjenci</t>
  </si>
  <si>
    <t>z rozpoznaniem padaczki w danych NFZ</t>
  </si>
  <si>
    <t>bez rozpoznania padaczki w danych NFZ</t>
  </si>
  <si>
    <t>Leki przeciwpadaczkowe zostały zdefiniowane jako leki wchodzące w skład grupy limitowej "leki przeciwpadaczkowe" w obwieszczeniu Ministra Zdrowia.</t>
  </si>
  <si>
    <t>Informacja o rozpoznaniu padaczki odnosi się do faktu udzielenia pacjentowi świadczenia z rozpoznaniem głównym padaczki lub stanu przeciwpadaczkowego (G40 lub G41 wg ICD-10) w latach 2008-2023.</t>
  </si>
  <si>
    <t>Wykres 3.2: Wartość refundacji leków przeciwpadaczkowych (w mln zł) (2014-2023)</t>
  </si>
  <si>
    <t>Refundacja dla pacjentów</t>
  </si>
  <si>
    <t>Refundacja (w mln zł)</t>
  </si>
  <si>
    <t>Wartość refundacji obejmuje wartość refundacji NFZ oraz dopłaty z budżetu MZ (m.in. w ramach programu Leki75+).</t>
  </si>
  <si>
    <t>Wykres 3.3: Wydatki na refundowane leki przeciwpadaczkowe (w mln zł) - słupki oraz ilość DDD leków przeciwpadaczkowych (w mln) - linia (2014-2023)</t>
  </si>
  <si>
    <t>Liczba DDD (w mln)</t>
  </si>
  <si>
    <t>Refundacja leków przeciwpadaczkowych (w mln zł)</t>
  </si>
  <si>
    <t>Dopłaty pacjentów do leków przeciwpadaczkowych (w mln zł)</t>
  </si>
  <si>
    <t>DDD - dobowa dawka leku ustalona przez WHO, ang. defined daily dose</t>
  </si>
  <si>
    <t>Tabela 3.1: Wartość refundacji, liczba pacjentów, odsetek pacjentów realizujących recepty na leki przeciwpadaczkowe, którzy mieli udzielone świadczenie z rozpoznaniem padaczki lub stanu padaczkowego (2014-2023)</t>
  </si>
  <si>
    <t>Odsetek pacjentów z rozp. G40, G41 (%)</t>
  </si>
  <si>
    <t>Wykres 3.4: Wartość refundacji leków przeciwpadaczkowych (w tys. zł) wg substancji czynnych (2023)</t>
  </si>
  <si>
    <t>Substancja czynna</t>
  </si>
  <si>
    <t>Natrii valproas + Acidum valproicum</t>
  </si>
  <si>
    <t>Levetiracetamum</t>
  </si>
  <si>
    <t>Lamotriginum</t>
  </si>
  <si>
    <t>Carbamazepinum</t>
  </si>
  <si>
    <t>Natrii valproas</t>
  </si>
  <si>
    <t>Oxcarbazepinum</t>
  </si>
  <si>
    <t>Brivaracetamum</t>
  </si>
  <si>
    <t>Topiramatum</t>
  </si>
  <si>
    <t>Cenobamate</t>
  </si>
  <si>
    <t>Lacosamidum</t>
  </si>
  <si>
    <t>Gabapentinum</t>
  </si>
  <si>
    <t>Vigabatrinum</t>
  </si>
  <si>
    <t>Clonazepamum</t>
  </si>
  <si>
    <t>Acidum valproicum</t>
  </si>
  <si>
    <t>Stiripentolum</t>
  </si>
  <si>
    <t>Tiagabinum</t>
  </si>
  <si>
    <t>Ethosuximidum</t>
  </si>
  <si>
    <t>Phenytoinum</t>
  </si>
  <si>
    <t>Phenobarbitalum</t>
  </si>
  <si>
    <t>Tabela 3.2: Wartość refundacji, liczba pacjentów realizujących recepty na leki przeciwpadaczkowe oraz odsetek pacjentów, którzy mieli udzielone świadczenie z rozpoznaniem padaczki lub stanu padaczkowego wg substancji (2023)</t>
  </si>
  <si>
    <t>Primidonum</t>
  </si>
  <si>
    <t>Magnesii valproas</t>
  </si>
  <si>
    <t>Tabela 3.3: Liczba pacjentów realizujących recepty na określoną liczbę substancji czynnych leków przeciwpadaczkowych wg lat (2014-2023)</t>
  </si>
  <si>
    <t>Liczba substancji</t>
  </si>
  <si>
    <t>1</t>
  </si>
  <si>
    <t>2</t>
  </si>
  <si>
    <t>3</t>
  </si>
  <si>
    <t>4</t>
  </si>
  <si>
    <t>Tabela 3.4: Wartość refundacji, liczba pacjentów realizujących recepty na leki przeciwpadaczkowe oraz odsetek pacjentów, którzy mieli udzielone świadczenie z rozpoznaniem głównym padaczki lub stanu padaczkowego (G40 lub G41 wg ICD-10) w latach 2008-2021 dla wybranych 10 leków o najwyższej wartości refundacji (2023)</t>
  </si>
  <si>
    <t>Lp.</t>
  </si>
  <si>
    <t>Nazwa leku</t>
  </si>
  <si>
    <t>Depakine Chrono 500, tabl. powl. o przedłużonym uwalnianiu, 145+333 mg</t>
  </si>
  <si>
    <t>Depakine Chrono 300, tabl. powl. o przedłużonym uwalnianiu, 87+200 mg</t>
  </si>
  <si>
    <t>Neurotop retard 300, tabl. o przedłużonym uwalnianiu, 300 mg</t>
  </si>
  <si>
    <t>Finlepsin 200, tabl. o przedłużonym uwalnianiu, 200 mg</t>
  </si>
  <si>
    <t>Amizepin, tabl., 200 mg</t>
  </si>
  <si>
    <t>Lamitrin, tabl., 100 mg</t>
  </si>
  <si>
    <t>Absenor, tabl. o przedłużonym uwalnianiu, 500 mg</t>
  </si>
  <si>
    <t>Tegretol CR 200, tabl. o zmodyfikowanym uwalnianiu, 200 mg</t>
  </si>
  <si>
    <t>Absenor, tabl. o przedłużonym uwalnianiu, 300 mg</t>
  </si>
  <si>
    <t>Clonazepamum TZF, tabl., 2 mg</t>
  </si>
  <si>
    <t>-</t>
  </si>
  <si>
    <t xml:space="preserve">W raporcie opublikowanym w 2020 roku występował błąd w liczbie DDD, dlatego zaprezentowane liczby DDD różnią się od wartości w raporcie w pdf. </t>
  </si>
  <si>
    <t>Należy zauważyć, że na wzrost nakładów w 2022 r. wpłynęła Rekomendacja nr 65/2022 z dnia 13 lipca 2022 r. Prezesa Agencji Oceny Technologii Medycznych i Taryfikacji w sprawie zmiany sposobu lub poziomu finansowania świadczeń opieki zdrowotnej.</t>
  </si>
  <si>
    <t>6 i więcej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</si>
</sst>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%"/>
    <numFmt numFmtId="166" formatCode="_-* #,##0.0_-;\-* #,##0.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0">
    <xf numFmtId="0" fontId="0" fillId="0" borderId="0" xfId="0"/>
    <xf numFmtId="164" fontId="1" fillId="0" borderId="0" xfId="0" applyNumberFormat="1" applyFont="1"/>
    <xf numFmtId="165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165" fontId="1" fillId="0" borderId="6" xfId="0" applyNumberFormat="1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6" xfId="0" applyFont="1" applyBorder="1"/>
    <xf numFmtId="0" fontId="3" fillId="0" borderId="0" xfId="0" applyFont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4" fontId="1" fillId="0" borderId="2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4" fontId="1" fillId="0" borderId="2" xfId="0" applyNumberFormat="1" applyFont="1" applyBorder="1"/>
    <xf numFmtId="164" fontId="1" fillId="0" borderId="6" xfId="0" applyNumberFormat="1" applyFont="1" applyBorder="1"/>
    <xf numFmtId="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3" fontId="1" fillId="0" borderId="0" xfId="0" applyNumberFormat="1" applyFont="1"/>
    <xf numFmtId="3" fontId="1" fillId="0" borderId="6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3" fontId="1" fillId="0" borderId="0" xfId="0" applyNumberFormat="1" applyFont="1"/>
    <xf numFmtId="164" fontId="1" fillId="0" borderId="2" xfId="0" applyNumberFormat="1" applyFont="1" applyBorder="1"/>
    <xf numFmtId="3" fontId="1" fillId="0" borderId="6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5" fontId="1" fillId="0" borderId="2" xfId="0" applyNumberFormat="1" applyFont="1" applyBorder="1"/>
    <xf numFmtId="164" fontId="1" fillId="0" borderId="6" xfId="0" applyNumberFormat="1" applyFont="1" applyBorder="1"/>
    <xf numFmtId="165" fontId="1" fillId="0" borderId="8" xfId="0" applyNumberFormat="1" applyFont="1" applyBorder="1"/>
    <xf numFmtId="4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166" fontId="0" fillId="0" borderId="0" xfId="1" applyNumberFormat="1" applyFont="1"/>
    <xf numFmtId="166" fontId="2" fillId="2" borderId="3" xfId="1" applyNumberFormat="1" applyFont="1" applyFill="1" applyBorder="1"/>
    <xf numFmtId="166" fontId="2" fillId="2" borderId="5" xfId="1" applyNumberFormat="1" applyFont="1" applyFill="1" applyBorder="1"/>
    <xf numFmtId="166" fontId="1" fillId="0" borderId="2" xfId="1" applyNumberFormat="1" applyFont="1" applyBorder="1"/>
    <xf numFmtId="166" fontId="1" fillId="0" borderId="6" xfId="1" applyNumberFormat="1" applyFont="1" applyBorder="1"/>
    <xf numFmtId="166" fontId="1" fillId="0" borderId="8" xfId="1" applyNumberFormat="1" applyFont="1" applyBorder="1"/>
    <xf numFmtId="165" fontId="1" fillId="0" borderId="0" xfId="0" applyNumberFormat="1" applyFont="1" applyBorder="1"/>
    <xf numFmtId="0" fontId="0" fillId="0" borderId="0" xfId="0" applyBorder="1"/>
    <xf numFmtId="0" fontId="2" fillId="2" borderId="10" xfId="0" applyFont="1" applyFill="1" applyBorder="1"/>
    <xf numFmtId="0" fontId="2" fillId="2" borderId="11" xfId="0" applyFont="1" applyFill="1" applyBorder="1"/>
    <xf numFmtId="165" fontId="1" fillId="0" borderId="13" xfId="0" applyNumberFormat="1" applyFont="1" applyBorder="1"/>
    <xf numFmtId="0" fontId="1" fillId="0" borderId="15" xfId="0" applyFont="1" applyBorder="1"/>
    <xf numFmtId="165" fontId="1" fillId="0" borderId="15" xfId="0" applyNumberFormat="1" applyFont="1" applyBorder="1"/>
    <xf numFmtId="165" fontId="1" fillId="0" borderId="16" xfId="0" applyNumberFormat="1" applyFont="1" applyBorder="1"/>
    <xf numFmtId="0" fontId="0" fillId="0" borderId="0" xfId="0" applyAlignment="1">
      <alignment horizontal="left"/>
    </xf>
    <xf numFmtId="0" fontId="2" fillId="2" borderId="9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0" xfId="0" applyNumberFormat="1" applyFont="1" applyAlignment="1">
      <alignment horizontal="right" indent="1"/>
    </xf>
    <xf numFmtId="164" fontId="1" fillId="0" borderId="6" xfId="0" applyNumberFormat="1" applyFont="1" applyBorder="1" applyAlignment="1">
      <alignment horizontal="right" indent="1"/>
    </xf>
    <xf numFmtId="3" fontId="1" fillId="0" borderId="0" xfId="0" applyNumberFormat="1" applyFont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3" fontId="1" fillId="0" borderId="6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0" fontId="0" fillId="0" borderId="0" xfId="0" applyAlignment="1"/>
    <xf numFmtId="0" fontId="5" fillId="0" borderId="6" xfId="0" applyFont="1" applyBorder="1"/>
    <xf numFmtId="164" fontId="5" fillId="0" borderId="6" xfId="0" applyNumberFormat="1" applyFont="1" applyBorder="1"/>
    <xf numFmtId="4" fontId="5" fillId="0" borderId="8" xfId="0" applyNumberFormat="1" applyFont="1" applyBorder="1"/>
    <xf numFmtId="0" fontId="6" fillId="0" borderId="0" xfId="0" applyFont="1"/>
    <xf numFmtId="164" fontId="5" fillId="0" borderId="0" xfId="0" applyNumberFormat="1" applyFont="1"/>
    <xf numFmtId="4" fontId="5" fillId="0" borderId="2" xfId="0" applyNumberFormat="1" applyFont="1" applyBorder="1"/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3" fontId="7" fillId="0" borderId="0" xfId="0" applyNumberFormat="1" applyFont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5403814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435845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27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2700000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3067050" cy="249228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0050" y="368300"/>
          <a:ext cx="3067050" cy="2492283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816287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816287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430228" cy="36000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tabSelected="1" workbookViewId="0"/>
  </sheetViews>
  <sheetFormatPr defaultColWidth="10.90625" defaultRowHeight="14.5" x14ac:dyDescent="0.35"/>
  <sheetData>
    <row r="1" spans="1:1" x14ac:dyDescent="0.35">
      <c r="A1" s="13" t="str">
        <f>HYPERLINK("#'Wykres 1.1'!A1", "Wykres 1.1: Liczba osób chorych na padaczkę (G40, G41, Z82.0 wg ICD-10) w Polsce (2000-2019) jako odsetek ludności (lewy wykres) i w wartościach bezwzględnych (prawy wykres) wg płci")</f>
        <v>Wykres 1.1: Liczba osób chorych na padaczkę (G40, G41, Z82.0 wg ICD-10) w Polsce (2000-2019) jako odsetek ludności (lewy wykres) i w wartościach bezwzględnych (prawy wykres) wg płci</v>
      </c>
    </row>
    <row r="2" spans="1:1" x14ac:dyDescent="0.35">
      <c r="A2" s="13" t="str">
        <f>HYPERLINK("#'Wykres 1.2b'!A1", "Wykres 1.2b: Standaryzowany wiekiem odsetek osób chorych na padaczkę  (G40, G41, Z82.0 wg ICD-10) w wybranych krajach europejskich w latach 2014 i 2019")</f>
        <v>Wykres 1.2b: Standaryzowany wiekiem odsetek osób chorych na padaczkę  (G40, G41, Z82.0 wg ICD-10) w wybranych krajach europejskich w latach 2014 i 2019</v>
      </c>
    </row>
    <row r="3" spans="1:1" x14ac:dyDescent="0.35">
      <c r="A3" s="13" t="str">
        <f>HYPERLINK("#'Wykres 1.2a'!A1", "Wykres 1.2a: Odsetek osób chorych na padaczkę  (G40, G41, Z82.0 wg ICD-10) w wybranych krajach europejskich w latach 2014 i 2019")</f>
        <v>Wykres 1.2a: Odsetek osób chorych na padaczkę  (G40, G41, Z82.0 wg ICD-10) w wybranych krajach europejskich w latach 2014 i 2019</v>
      </c>
    </row>
    <row r="4" spans="1:1" x14ac:dyDescent="0.35">
      <c r="A4" s="13" t="str">
        <f>HYPERLINK("#'Wykres 2.1'!A1", "Wykres 2.1: Liczba świadczeń (linia) oraz liczba pacjentów (słupki), którym udzielono świadczenia z rozpoznaniem głównym padaczki lub stanu padaczkowego (G40, G41 wg ICD-10, w tys.) (2014-2023)")</f>
        <v>Wykres 2.1: Liczba świadczeń (linia) oraz liczba pacjentów (słupki), którym udzielono świadczenia z rozpoznaniem głównym padaczki lub stanu padaczkowego (G40, G41 wg ICD-10, w tys.) (2014-2023)</v>
      </c>
    </row>
    <row r="5" spans="1:1" x14ac:dyDescent="0.35">
      <c r="A5" s="13" t="str">
        <f>HYPERLINK("#'Wykres 2.2'!A1", "Wykres 2.2: Wartość refundacji świadczeń udzielonych z powodu padaczki lub stanu padaczkowego (G40, G41 wg ICD-10, w mln zł) (2014-2023)")</f>
        <v>Wykres 2.2: Wartość refundacji świadczeń udzielonych z powodu padaczki lub stanu padaczkowego (G40, G41 wg ICD-10, w mln zł) (2014-2023)</v>
      </c>
    </row>
    <row r="6" spans="1:1" x14ac:dyDescent="0.35">
      <c r="A6" s="13" t="str">
        <f>HYPERLINK("#'Wykres 2.3'!A1", "Wykres 2.3: Liczba świadczeń udzielonych z powodu padaczki lub stanu padaczkowego (G40, G41 wg ICD-10, w tys.) wg rodzaju świadczeń (2014-2023)")</f>
        <v>Wykres 2.3: Liczba świadczeń udzielonych z powodu padaczki lub stanu padaczkowego (G40, G41 wg ICD-10, w tys.) wg rodzaju świadczeń (2014-2023)</v>
      </c>
    </row>
    <row r="7" spans="1:1" x14ac:dyDescent="0.35">
      <c r="A7" s="13" t="str">
        <f>HYPERLINK("#'Wykres 2.4'!A1", "Wykres 2.4: Liczba świadczeń udzielonych z powodu padaczki lub stanu padaczkowego (G40, G41 wg ICD-10, w tys.) wg rodzaju świadczeń z uwzględnieniem świadczeń w POZ z rozpoznaniem Z76/Z76.0 (2014-2023)")</f>
        <v>Wykres 2.4: Liczba świadczeń udzielonych z powodu padaczki lub stanu padaczkowego (G40, G41 wg ICD-10, w tys.) wg rodzaju świadczeń z uwzględnieniem świadczeń w POZ z rozpoznaniem Z76/Z76.0 (2014-2023)</v>
      </c>
    </row>
    <row r="8" spans="1:1" x14ac:dyDescent="0.35">
      <c r="A8" s="13" t="str">
        <f>HYPERLINK("#'Tabela 2.1'!A1", "Tabela 2.1: Liczba pacjentów, liczba i wartość refundacji świadczeń udzielonych z powodu padaczki lub stanu padaczkowego (G40, G41 wg ICD-10) wg rodzaju świadczeń (2014-2023)")</f>
        <v>Tabela 2.1: Liczba pacjentów, liczba i wartość refundacji świadczeń udzielonych z powodu padaczki lub stanu padaczkowego (G40, G41 wg ICD-10) wg rodzaju świadczeń (2014-2023)</v>
      </c>
    </row>
    <row r="9" spans="1:1" x14ac:dyDescent="0.35">
      <c r="A9" s="13" t="str">
        <f>HYPERLINK("#'Tabela 2.1a'!A1", "Tabela 2.1a: Liczba pacjentów, liczba i wartość refundacji świadczeń udzielonych wg padaczki lub stanu padaczkowego (G40, G41 wg ICD-10)(2014-2023)")</f>
        <v>Tabela 2.1a: Liczba pacjentów, liczba i wartość refundacji świadczeń udzielonych wg padaczki lub stanu padaczkowego (G40, G41 wg ICD-10)(2014-2023)</v>
      </c>
    </row>
    <row r="10" spans="1:1" x14ac:dyDescent="0.35">
      <c r="A10" s="13" t="str">
        <f>HYPERLINK("#'Tabela 2.1b'!A1", "Tabela 2.1b: Liczba pacjentów i wartość refundacji świadczeń udzielonych z rozpoznaniem głównym padaczki lub stanu padaczkowego (G40, G41 wg ICD-10) wg OW NFZ (2014-2023)")</f>
        <v>Tabela 2.1b: Liczba pacjentów i wartość refundacji świadczeń udzielonych z rozpoznaniem głównym padaczki lub stanu padaczkowego (G40, G41 wg ICD-10) wg OW NFZ (2014-2023)</v>
      </c>
    </row>
    <row r="11" spans="1:1" x14ac:dyDescent="0.35">
      <c r="A11" s="13" t="str">
        <f>HYPERLINK("#'Tabela 2.2'!A1", "Tabela 2.2: Liczba pacjentów, liczba świadczeń i średni czas hospitalizacji wg najczęściej rozliczanych produktów dla świadczeń udzielonych z rozpoznaniem głównym padaczki lub stanu padaczkowego (G40, G41 wg ICD-10) (2014-2023)")</f>
        <v>Tabela 2.2: Liczba pacjentów, liczba świadczeń i średni czas hospitalizacji wg najczęściej rozliczanych produktów dla świadczeń udzielonych z rozpoznaniem głównym padaczki lub stanu padaczkowego (G40, G41 wg ICD-10) (2014-2023)</v>
      </c>
    </row>
    <row r="12" spans="1:1" x14ac:dyDescent="0.35">
      <c r="A12" s="13" t="str">
        <f>HYPERLINK("#'Tabela 2.3'!A1", "Tabela 2.3: Liczba hospitalizacji oraz wartość refundacji świadczeń zabiegowych z grupy JGP A - Choroby układu nerwowego dla świadczeń udzielonych z rozpoznaniem głównym padaczki lub stanu padaczkowego (G40, G41 wg ICD-10) (2014-2023)")</f>
        <v>Tabela 2.3: Liczba hospitalizacji oraz wartość refundacji świadczeń zabiegowych z grupy JGP A - Choroby układu nerwowego dla świadczeń udzielonych z rozpoznaniem głównym padaczki lub stanu padaczkowego (G40, G41 wg ICD-10) (2014-2023)</v>
      </c>
    </row>
    <row r="13" spans="1:1" x14ac:dyDescent="0.35">
      <c r="A13" s="13" t="str">
        <f>HYPERLINK("#'Wykres 3.1'!A1", "Wykres 3.1: Liczba pacjentów (w tys.) realizujących recepty na refundowane leki przeciwpadaczkowe (2014-2023)")</f>
        <v>Wykres 3.1: Liczba pacjentów (w tys.) realizujących recepty na refundowane leki przeciwpadaczkowe (2014-2023)</v>
      </c>
    </row>
    <row r="14" spans="1:1" x14ac:dyDescent="0.35">
      <c r="A14" s="13" t="str">
        <f>HYPERLINK("#'Wykres 3.2'!A1", "Wykres 3.2: Wartość refundacji leków przeciwpadaczkowych (w mln zł) (2014-2023)")</f>
        <v>Wykres 3.2: Wartość refundacji leków przeciwpadaczkowych (w mln zł) (2014-2023)</v>
      </c>
    </row>
    <row r="15" spans="1:1" x14ac:dyDescent="0.35">
      <c r="A15" s="13" t="str">
        <f>HYPERLINK("#'Wykres 3.3'!A1", "Wykres 3.3: Wydatki na refundowane leki przeciwpadaczkowe (w mln zł) - słupki oraz ilość DDD leków przeciwpadaczkowych (w mln) - linia (2014-2023)")</f>
        <v>Wykres 3.3: Wydatki na refundowane leki przeciwpadaczkowe (w mln zł) - słupki oraz ilość DDD leków przeciwpadaczkowych (w mln) - linia (2014-2023)</v>
      </c>
    </row>
    <row r="16" spans="1:1" x14ac:dyDescent="0.35">
      <c r="A16" s="13" t="str">
        <f>HYPERLINK("#'Tabela 3.1'!A1", "Tabela 3.1: Wartość refundacji, liczba pacjentów, odsetek pacjentów realizujących recepty na leki przeciwpadaczkowe, którzy mieli udzielone świadczenie z rozpoznaniem padaczki lub stanu padaczkowego (2014-2023)")</f>
        <v>Tabela 3.1: Wartość refundacji, liczba pacjentów, odsetek pacjentów realizujących recepty na leki przeciwpadaczkowe, którzy mieli udzielone świadczenie z rozpoznaniem padaczki lub stanu padaczkowego (2014-2023)</v>
      </c>
    </row>
    <row r="17" spans="1:1" x14ac:dyDescent="0.35">
      <c r="A17" s="13" t="str">
        <f>HYPERLINK("#'Wykres 3.4'!A1", "Wykres 3.4: Wartość refundacji leków przeciwpadaczkowych (w tys. zł) wg substancji czynnych (2023)")</f>
        <v>Wykres 3.4: Wartość refundacji leków przeciwpadaczkowych (w tys. zł) wg substancji czynnych (2023)</v>
      </c>
    </row>
    <row r="18" spans="1:1" x14ac:dyDescent="0.35">
      <c r="A18" s="13" t="str">
        <f>HYPERLINK("#'Tabela 3.2'!A1", "Tabela 3.2: Wartość refundacji, liczba pacjentów realizujących recepty na leki przeciwpadaczkowe oraz odsetek pacjentów, którzy mieli udzielone świadczenie z rozpoznaniem padaczki lub stanu padaczkowego wg substancji (2023)")</f>
        <v>Tabela 3.2: Wartość refundacji, liczba pacjentów realizujących recepty na leki przeciwpadaczkowe oraz odsetek pacjentów, którzy mieli udzielone świadczenie z rozpoznaniem padaczki lub stanu padaczkowego wg substancji (2023)</v>
      </c>
    </row>
    <row r="19" spans="1:1" x14ac:dyDescent="0.35">
      <c r="A19" s="13" t="str">
        <f>HYPERLINK("#'Tabela 3.3'!A1", "Tabela 3.3: Liczba pacjentów realizujących recepty na określoną liczbę substancji czynnych leków przeciwpadaczkowych wg lat (2014-2023)")</f>
        <v>Tabela 3.3: Liczba pacjentów realizujących recepty na określoną liczbę substancji czynnych leków przeciwpadaczkowych wg lat (2014-2023)</v>
      </c>
    </row>
    <row r="20" spans="1:1" x14ac:dyDescent="0.35">
      <c r="A20" s="13" t="str">
        <f>HYPERLINK("#'Tabela 3.4'!A1", "Tabela 3.4: Wartość refundacji, liczba pacjentów realizujących recepty na leki przeciwpadaczkowe oraz odsetek pacjentów, którzy mieli udzielone świ...")</f>
        <v>Tabela 3.4: Wartość refundacji, liczba pacjentów realizujących recepty na leki przeciwpadaczkowe oraz odsetek pacjentów, którzy mieli udzielone świ...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0"/>
  <sheetViews>
    <sheetView workbookViewId="0"/>
  </sheetViews>
  <sheetFormatPr defaultColWidth="10.90625" defaultRowHeight="14.5" x14ac:dyDescent="0.35"/>
  <cols>
    <col min="1" max="1" width="6.7265625" style="66" customWidth="1"/>
    <col min="2" max="4" width="27.7265625" customWidth="1"/>
    <col min="5" max="5" width="41.7265625" customWidth="1"/>
  </cols>
  <sheetData>
    <row r="1" spans="1:5" x14ac:dyDescent="0.35">
      <c r="A1" s="66" t="s">
        <v>77</v>
      </c>
    </row>
    <row r="3" spans="1:5" x14ac:dyDescent="0.35">
      <c r="A3" s="71" t="s">
        <v>1</v>
      </c>
      <c r="B3" s="5" t="s">
        <v>78</v>
      </c>
      <c r="C3" s="5" t="s">
        <v>48</v>
      </c>
      <c r="D3" s="5" t="s">
        <v>49</v>
      </c>
      <c r="E3" s="7" t="s">
        <v>79</v>
      </c>
    </row>
    <row r="4" spans="1:5" x14ac:dyDescent="0.35">
      <c r="A4" s="72">
        <v>2014</v>
      </c>
      <c r="B4" t="s">
        <v>80</v>
      </c>
      <c r="C4" s="20">
        <v>346.3</v>
      </c>
      <c r="D4" s="20">
        <v>1255.8</v>
      </c>
      <c r="E4" s="43">
        <v>144.69999999999999</v>
      </c>
    </row>
    <row r="5" spans="1:5" x14ac:dyDescent="0.35">
      <c r="A5" s="72">
        <v>2014</v>
      </c>
      <c r="B5" t="s">
        <v>81</v>
      </c>
      <c r="C5" s="20">
        <v>5.9</v>
      </c>
      <c r="D5" s="20">
        <v>7.3</v>
      </c>
      <c r="E5" s="43">
        <v>8.1</v>
      </c>
    </row>
    <row r="6" spans="1:5" x14ac:dyDescent="0.35">
      <c r="A6" s="72">
        <v>2015</v>
      </c>
      <c r="B6" t="s">
        <v>80</v>
      </c>
      <c r="C6" s="20">
        <v>338.2</v>
      </c>
      <c r="D6" s="20">
        <v>1162.7</v>
      </c>
      <c r="E6" s="43">
        <v>145</v>
      </c>
    </row>
    <row r="7" spans="1:5" x14ac:dyDescent="0.35">
      <c r="A7" s="72">
        <v>2015</v>
      </c>
      <c r="B7" t="s">
        <v>81</v>
      </c>
      <c r="C7" s="20">
        <v>5.5</v>
      </c>
      <c r="D7" s="20">
        <v>6.8</v>
      </c>
      <c r="E7" s="43">
        <v>9</v>
      </c>
    </row>
    <row r="8" spans="1:5" x14ac:dyDescent="0.35">
      <c r="A8" s="72">
        <v>2016</v>
      </c>
      <c r="B8" t="s">
        <v>80</v>
      </c>
      <c r="C8" s="20">
        <v>327.9</v>
      </c>
      <c r="D8" s="20">
        <v>1098.0999999999999</v>
      </c>
      <c r="E8" s="43">
        <v>148</v>
      </c>
    </row>
    <row r="9" spans="1:5" x14ac:dyDescent="0.35">
      <c r="A9" s="72">
        <v>2016</v>
      </c>
      <c r="B9" t="s">
        <v>81</v>
      </c>
      <c r="C9" s="20">
        <v>5.0999999999999996</v>
      </c>
      <c r="D9" s="20">
        <v>6.3</v>
      </c>
      <c r="E9" s="43">
        <v>11.6</v>
      </c>
    </row>
    <row r="10" spans="1:5" x14ac:dyDescent="0.35">
      <c r="A10" s="72">
        <v>2017</v>
      </c>
      <c r="B10" t="s">
        <v>80</v>
      </c>
      <c r="C10" s="20">
        <v>317.8</v>
      </c>
      <c r="D10" s="20">
        <v>1025</v>
      </c>
      <c r="E10" s="43">
        <v>147.4</v>
      </c>
    </row>
    <row r="11" spans="1:5" x14ac:dyDescent="0.35">
      <c r="A11" s="72">
        <v>2017</v>
      </c>
      <c r="B11" t="s">
        <v>81</v>
      </c>
      <c r="C11" s="20">
        <v>4.7</v>
      </c>
      <c r="D11" s="20">
        <v>6</v>
      </c>
      <c r="E11" s="43">
        <v>10.5</v>
      </c>
    </row>
    <row r="12" spans="1:5" x14ac:dyDescent="0.35">
      <c r="A12" s="72">
        <v>2018</v>
      </c>
      <c r="B12" t="s">
        <v>80</v>
      </c>
      <c r="C12" s="20">
        <v>307.2</v>
      </c>
      <c r="D12" s="20">
        <v>965.2</v>
      </c>
      <c r="E12" s="43">
        <v>158.6</v>
      </c>
    </row>
    <row r="13" spans="1:5" x14ac:dyDescent="0.35">
      <c r="A13" s="72">
        <v>2018</v>
      </c>
      <c r="B13" t="s">
        <v>81</v>
      </c>
      <c r="C13" s="20">
        <v>4.2</v>
      </c>
      <c r="D13" s="20">
        <v>5.2</v>
      </c>
      <c r="E13" s="43">
        <v>11.7</v>
      </c>
    </row>
    <row r="14" spans="1:5" x14ac:dyDescent="0.35">
      <c r="A14" s="72">
        <v>2019</v>
      </c>
      <c r="B14" t="s">
        <v>80</v>
      </c>
      <c r="C14" s="20">
        <v>300.39999999999998</v>
      </c>
      <c r="D14" s="20">
        <v>937.8</v>
      </c>
      <c r="E14" s="43">
        <v>164.6</v>
      </c>
    </row>
    <row r="15" spans="1:5" x14ac:dyDescent="0.35">
      <c r="A15" s="72">
        <v>2019</v>
      </c>
      <c r="B15" t="s">
        <v>81</v>
      </c>
      <c r="C15" s="20">
        <v>4</v>
      </c>
      <c r="D15" s="20">
        <v>4.9000000000000004</v>
      </c>
      <c r="E15" s="43">
        <v>11.2</v>
      </c>
    </row>
    <row r="16" spans="1:5" x14ac:dyDescent="0.35">
      <c r="A16" s="72">
        <v>2020</v>
      </c>
      <c r="B16" t="s">
        <v>80</v>
      </c>
      <c r="C16" s="20">
        <v>268.89999999999998</v>
      </c>
      <c r="D16" s="20">
        <v>810.9</v>
      </c>
      <c r="E16" s="43">
        <v>130.1</v>
      </c>
    </row>
    <row r="17" spans="1:5" x14ac:dyDescent="0.35">
      <c r="A17" s="72">
        <v>2020</v>
      </c>
      <c r="B17" t="s">
        <v>81</v>
      </c>
      <c r="C17" s="20">
        <v>3.2</v>
      </c>
      <c r="D17" s="20">
        <v>4.3</v>
      </c>
      <c r="E17" s="43">
        <v>7.6</v>
      </c>
    </row>
    <row r="18" spans="1:5" x14ac:dyDescent="0.35">
      <c r="A18" s="72">
        <v>2021</v>
      </c>
      <c r="B18" t="s">
        <v>80</v>
      </c>
      <c r="C18" s="20">
        <v>264.39999999999998</v>
      </c>
      <c r="D18" s="20">
        <v>814</v>
      </c>
      <c r="E18" s="43">
        <v>155.80000000000001</v>
      </c>
    </row>
    <row r="19" spans="1:5" x14ac:dyDescent="0.35">
      <c r="A19" s="72">
        <v>2021</v>
      </c>
      <c r="B19" t="s">
        <v>81</v>
      </c>
      <c r="C19" s="20">
        <v>3.3</v>
      </c>
      <c r="D19" s="20">
        <v>4.4000000000000004</v>
      </c>
      <c r="E19" s="43">
        <v>11.4</v>
      </c>
    </row>
    <row r="20" spans="1:5" x14ac:dyDescent="0.35">
      <c r="A20" s="72">
        <v>2022</v>
      </c>
      <c r="B20" t="s">
        <v>80</v>
      </c>
      <c r="C20" s="20">
        <v>267.8</v>
      </c>
      <c r="D20" s="20">
        <v>832.6</v>
      </c>
      <c r="E20" s="43">
        <v>227.9</v>
      </c>
    </row>
    <row r="21" spans="1:5" x14ac:dyDescent="0.35">
      <c r="A21" s="72">
        <v>2022</v>
      </c>
      <c r="B21" t="s">
        <v>81</v>
      </c>
      <c r="C21" s="20">
        <v>4</v>
      </c>
      <c r="D21" s="20">
        <v>5.4</v>
      </c>
      <c r="E21" s="43">
        <v>19.100000000000001</v>
      </c>
    </row>
    <row r="22" spans="1:5" x14ac:dyDescent="0.35">
      <c r="A22" s="72">
        <v>2023</v>
      </c>
      <c r="B22" t="s">
        <v>80</v>
      </c>
      <c r="C22" s="20">
        <v>267.7</v>
      </c>
      <c r="D22" s="20">
        <v>856.1</v>
      </c>
      <c r="E22" s="43">
        <v>300.89999999999998</v>
      </c>
    </row>
    <row r="23" spans="1:5" x14ac:dyDescent="0.35">
      <c r="A23" s="73">
        <v>2023</v>
      </c>
      <c r="B23" s="12" t="s">
        <v>81</v>
      </c>
      <c r="C23" s="21">
        <v>3.5</v>
      </c>
      <c r="D23" s="21">
        <v>4.8</v>
      </c>
      <c r="E23" s="45">
        <v>21.8</v>
      </c>
    </row>
    <row r="25" spans="1:5" x14ac:dyDescent="0.35">
      <c r="A25" s="66" t="s">
        <v>50</v>
      </c>
    </row>
    <row r="27" spans="1:5" x14ac:dyDescent="0.35">
      <c r="A27" s="66" t="s">
        <v>53</v>
      </c>
    </row>
    <row r="28" spans="1:5" x14ac:dyDescent="0.35">
      <c r="A28" s="66" t="s">
        <v>54</v>
      </c>
    </row>
    <row r="30" spans="1:5" x14ac:dyDescent="0.35">
      <c r="A30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70"/>
  <sheetViews>
    <sheetView workbookViewId="0"/>
  </sheetViews>
  <sheetFormatPr defaultColWidth="10.90625" defaultRowHeight="14.5" x14ac:dyDescent="0.35"/>
  <cols>
    <col min="1" max="1" width="6.7265625" style="66" customWidth="1"/>
    <col min="2" max="2" width="20.7265625" customWidth="1"/>
    <col min="3" max="3" width="27.7265625" customWidth="1"/>
    <col min="4" max="4" width="41.7265625" customWidth="1"/>
  </cols>
  <sheetData>
    <row r="1" spans="1:4" x14ac:dyDescent="0.35">
      <c r="A1" s="66" t="s">
        <v>82</v>
      </c>
    </row>
    <row r="3" spans="1:4" x14ac:dyDescent="0.35">
      <c r="A3" s="71" t="s">
        <v>1</v>
      </c>
      <c r="B3" s="5" t="s">
        <v>83</v>
      </c>
      <c r="C3" s="5" t="s">
        <v>48</v>
      </c>
      <c r="D3" s="7" t="s">
        <v>79</v>
      </c>
    </row>
    <row r="4" spans="1:4" x14ac:dyDescent="0.35">
      <c r="A4" s="72">
        <v>2014</v>
      </c>
      <c r="B4" t="s">
        <v>84</v>
      </c>
      <c r="C4" s="22">
        <v>25.4</v>
      </c>
      <c r="D4" s="23">
        <v>10.86</v>
      </c>
    </row>
    <row r="5" spans="1:4" x14ac:dyDescent="0.35">
      <c r="A5" s="72">
        <v>2014</v>
      </c>
      <c r="B5" t="s">
        <v>85</v>
      </c>
      <c r="C5" s="22">
        <v>18.3</v>
      </c>
      <c r="D5" s="23">
        <v>7.98</v>
      </c>
    </row>
    <row r="6" spans="1:4" x14ac:dyDescent="0.35">
      <c r="A6" s="72">
        <v>2014</v>
      </c>
      <c r="B6" t="s">
        <v>86</v>
      </c>
      <c r="C6" s="22">
        <v>21.6</v>
      </c>
      <c r="D6" s="23">
        <v>8.9600000000000009</v>
      </c>
    </row>
    <row r="7" spans="1:4" x14ac:dyDescent="0.35">
      <c r="A7" s="72">
        <v>2014</v>
      </c>
      <c r="B7" t="s">
        <v>87</v>
      </c>
      <c r="C7" s="22">
        <v>9.6</v>
      </c>
      <c r="D7" s="23">
        <v>2.69</v>
      </c>
    </row>
    <row r="8" spans="1:4" x14ac:dyDescent="0.35">
      <c r="A8" s="72">
        <v>2014</v>
      </c>
      <c r="B8" t="s">
        <v>88</v>
      </c>
      <c r="C8" s="22">
        <v>23.4</v>
      </c>
      <c r="D8" s="23">
        <v>8.2899999999999991</v>
      </c>
    </row>
    <row r="9" spans="1:4" x14ac:dyDescent="0.35">
      <c r="A9" s="72">
        <v>2014</v>
      </c>
      <c r="B9" t="s">
        <v>89</v>
      </c>
      <c r="C9" s="22">
        <v>32.799999999999997</v>
      </c>
      <c r="D9" s="23">
        <v>15.41</v>
      </c>
    </row>
    <row r="10" spans="1:4" x14ac:dyDescent="0.35">
      <c r="A10" s="72">
        <v>2014</v>
      </c>
      <c r="B10" t="s">
        <v>90</v>
      </c>
      <c r="C10" s="22">
        <v>48.5</v>
      </c>
      <c r="D10" s="23">
        <v>28.08</v>
      </c>
    </row>
    <row r="11" spans="1:4" x14ac:dyDescent="0.35">
      <c r="A11" s="72">
        <v>2014</v>
      </c>
      <c r="B11" t="s">
        <v>91</v>
      </c>
      <c r="C11" s="22">
        <v>8.1999999999999993</v>
      </c>
      <c r="D11" s="23">
        <v>3.97</v>
      </c>
    </row>
    <row r="12" spans="1:4" x14ac:dyDescent="0.35">
      <c r="A12" s="72">
        <v>2014</v>
      </c>
      <c r="B12" t="s">
        <v>92</v>
      </c>
      <c r="C12" s="22">
        <v>20.9</v>
      </c>
      <c r="D12" s="23">
        <v>10.71</v>
      </c>
    </row>
    <row r="13" spans="1:4" x14ac:dyDescent="0.35">
      <c r="A13" s="72">
        <v>2014</v>
      </c>
      <c r="B13" t="s">
        <v>93</v>
      </c>
      <c r="C13" s="22">
        <v>8.8000000000000007</v>
      </c>
      <c r="D13" s="23">
        <v>3.36</v>
      </c>
    </row>
    <row r="14" spans="1:4" x14ac:dyDescent="0.35">
      <c r="A14" s="72">
        <v>2014</v>
      </c>
      <c r="B14" t="s">
        <v>94</v>
      </c>
      <c r="C14" s="22">
        <v>20.9</v>
      </c>
      <c r="D14" s="23">
        <v>6.25</v>
      </c>
    </row>
    <row r="15" spans="1:4" x14ac:dyDescent="0.35">
      <c r="A15" s="72">
        <v>2014</v>
      </c>
      <c r="B15" t="s">
        <v>95</v>
      </c>
      <c r="C15" s="22">
        <v>46</v>
      </c>
      <c r="D15" s="23">
        <v>17.7</v>
      </c>
    </row>
    <row r="16" spans="1:4" x14ac:dyDescent="0.35">
      <c r="A16" s="72">
        <v>2014</v>
      </c>
      <c r="B16" t="s">
        <v>96</v>
      </c>
      <c r="C16" s="22">
        <v>12.6</v>
      </c>
      <c r="D16" s="23">
        <v>4.12</v>
      </c>
    </row>
    <row r="17" spans="1:4" x14ac:dyDescent="0.35">
      <c r="A17" s="72">
        <v>2014</v>
      </c>
      <c r="B17" t="s">
        <v>97</v>
      </c>
      <c r="C17" s="22">
        <v>11.9</v>
      </c>
      <c r="D17" s="23">
        <v>4.29</v>
      </c>
    </row>
    <row r="18" spans="1:4" x14ac:dyDescent="0.35">
      <c r="A18" s="72">
        <v>2014</v>
      </c>
      <c r="B18" t="s">
        <v>98</v>
      </c>
      <c r="C18" s="22">
        <v>31.9</v>
      </c>
      <c r="D18" s="23">
        <v>14.52</v>
      </c>
    </row>
    <row r="19" spans="1:4" x14ac:dyDescent="0.35">
      <c r="A19" s="72">
        <v>2014</v>
      </c>
      <c r="B19" t="s">
        <v>99</v>
      </c>
      <c r="C19" s="22">
        <v>14.9</v>
      </c>
      <c r="D19" s="23">
        <v>5.64</v>
      </c>
    </row>
    <row r="20" spans="1:4" x14ac:dyDescent="0.35">
      <c r="A20" s="72">
        <v>2015</v>
      </c>
      <c r="B20" t="s">
        <v>84</v>
      </c>
      <c r="C20" s="22">
        <v>24.6</v>
      </c>
      <c r="D20" s="23">
        <v>10.46</v>
      </c>
    </row>
    <row r="21" spans="1:4" x14ac:dyDescent="0.35">
      <c r="A21" s="72">
        <v>2015</v>
      </c>
      <c r="B21" t="s">
        <v>85</v>
      </c>
      <c r="C21" s="22">
        <v>17.899999999999999</v>
      </c>
      <c r="D21" s="23">
        <v>8.3800000000000008</v>
      </c>
    </row>
    <row r="22" spans="1:4" x14ac:dyDescent="0.35">
      <c r="A22" s="72">
        <v>2015</v>
      </c>
      <c r="B22" t="s">
        <v>86</v>
      </c>
      <c r="C22" s="22">
        <v>21.6</v>
      </c>
      <c r="D22" s="23">
        <v>8.65</v>
      </c>
    </row>
    <row r="23" spans="1:4" x14ac:dyDescent="0.35">
      <c r="A23" s="72">
        <v>2015</v>
      </c>
      <c r="B23" t="s">
        <v>87</v>
      </c>
      <c r="C23" s="22">
        <v>9.1</v>
      </c>
      <c r="D23" s="23">
        <v>2.67</v>
      </c>
    </row>
    <row r="24" spans="1:4" x14ac:dyDescent="0.35">
      <c r="A24" s="72">
        <v>2015</v>
      </c>
      <c r="B24" t="s">
        <v>88</v>
      </c>
      <c r="C24" s="22">
        <v>22.5</v>
      </c>
      <c r="D24" s="23">
        <v>8.74</v>
      </c>
    </row>
    <row r="25" spans="1:4" x14ac:dyDescent="0.35">
      <c r="A25" s="72">
        <v>2015</v>
      </c>
      <c r="B25" t="s">
        <v>89</v>
      </c>
      <c r="C25" s="22">
        <v>32.200000000000003</v>
      </c>
      <c r="D25" s="23">
        <v>15.2</v>
      </c>
    </row>
    <row r="26" spans="1:4" x14ac:dyDescent="0.35">
      <c r="A26" s="72">
        <v>2015</v>
      </c>
      <c r="B26" t="s">
        <v>90</v>
      </c>
      <c r="C26" s="22">
        <v>47.4</v>
      </c>
      <c r="D26" s="23">
        <v>26.91</v>
      </c>
    </row>
    <row r="27" spans="1:4" x14ac:dyDescent="0.35">
      <c r="A27" s="72">
        <v>2015</v>
      </c>
      <c r="B27" t="s">
        <v>91</v>
      </c>
      <c r="C27" s="22">
        <v>7.9</v>
      </c>
      <c r="D27" s="23">
        <v>4.16</v>
      </c>
    </row>
    <row r="28" spans="1:4" x14ac:dyDescent="0.35">
      <c r="A28" s="72">
        <v>2015</v>
      </c>
      <c r="B28" t="s">
        <v>92</v>
      </c>
      <c r="C28" s="22">
        <v>20.399999999999999</v>
      </c>
      <c r="D28" s="23">
        <v>11.28</v>
      </c>
    </row>
    <row r="29" spans="1:4" x14ac:dyDescent="0.35">
      <c r="A29" s="72">
        <v>2015</v>
      </c>
      <c r="B29" t="s">
        <v>93</v>
      </c>
      <c r="C29" s="22">
        <v>8.6999999999999993</v>
      </c>
      <c r="D29" s="23">
        <v>3.33</v>
      </c>
    </row>
    <row r="30" spans="1:4" x14ac:dyDescent="0.35">
      <c r="A30" s="72">
        <v>2015</v>
      </c>
      <c r="B30" t="s">
        <v>94</v>
      </c>
      <c r="C30" s="22">
        <v>20.7</v>
      </c>
      <c r="D30" s="23">
        <v>7.04</v>
      </c>
    </row>
    <row r="31" spans="1:4" x14ac:dyDescent="0.35">
      <c r="A31" s="72">
        <v>2015</v>
      </c>
      <c r="B31" t="s">
        <v>95</v>
      </c>
      <c r="C31" s="22">
        <v>44.7</v>
      </c>
      <c r="D31" s="23">
        <v>18.07</v>
      </c>
    </row>
    <row r="32" spans="1:4" x14ac:dyDescent="0.35">
      <c r="A32" s="72">
        <v>2015</v>
      </c>
      <c r="B32" t="s">
        <v>96</v>
      </c>
      <c r="C32" s="22">
        <v>12.1</v>
      </c>
      <c r="D32" s="23">
        <v>4.17</v>
      </c>
    </row>
    <row r="33" spans="1:4" x14ac:dyDescent="0.35">
      <c r="A33" s="72">
        <v>2015</v>
      </c>
      <c r="B33" t="s">
        <v>97</v>
      </c>
      <c r="C33" s="22">
        <v>11.8</v>
      </c>
      <c r="D33" s="23">
        <v>4.33</v>
      </c>
    </row>
    <row r="34" spans="1:4" x14ac:dyDescent="0.35">
      <c r="A34" s="72">
        <v>2015</v>
      </c>
      <c r="B34" t="s">
        <v>98</v>
      </c>
      <c r="C34" s="22">
        <v>31.3</v>
      </c>
      <c r="D34" s="23">
        <v>14.7</v>
      </c>
    </row>
    <row r="35" spans="1:4" x14ac:dyDescent="0.35">
      <c r="A35" s="72">
        <v>2015</v>
      </c>
      <c r="B35" t="s">
        <v>99</v>
      </c>
      <c r="C35" s="22">
        <v>14.6</v>
      </c>
      <c r="D35" s="23">
        <v>5.97</v>
      </c>
    </row>
    <row r="36" spans="1:4" x14ac:dyDescent="0.35">
      <c r="A36" s="72">
        <v>2016</v>
      </c>
      <c r="B36" t="s">
        <v>84</v>
      </c>
      <c r="C36" s="22">
        <v>23.7</v>
      </c>
      <c r="D36" s="23">
        <v>11.58</v>
      </c>
    </row>
    <row r="37" spans="1:4" x14ac:dyDescent="0.35">
      <c r="A37" s="72">
        <v>2016</v>
      </c>
      <c r="B37" t="s">
        <v>85</v>
      </c>
      <c r="C37" s="22">
        <v>17.3</v>
      </c>
      <c r="D37" s="23">
        <v>8.6199999999999992</v>
      </c>
    </row>
    <row r="38" spans="1:4" x14ac:dyDescent="0.35">
      <c r="A38" s="72">
        <v>2016</v>
      </c>
      <c r="B38" t="s">
        <v>86</v>
      </c>
      <c r="C38" s="22">
        <v>21.1</v>
      </c>
      <c r="D38" s="23">
        <v>9.5</v>
      </c>
    </row>
    <row r="39" spans="1:4" x14ac:dyDescent="0.35">
      <c r="A39" s="72">
        <v>2016</v>
      </c>
      <c r="B39" t="s">
        <v>87</v>
      </c>
      <c r="C39" s="22">
        <v>8.9</v>
      </c>
      <c r="D39" s="23">
        <v>3.03</v>
      </c>
    </row>
    <row r="40" spans="1:4" x14ac:dyDescent="0.35">
      <c r="A40" s="72">
        <v>2016</v>
      </c>
      <c r="B40" t="s">
        <v>88</v>
      </c>
      <c r="C40" s="22">
        <v>21.7</v>
      </c>
      <c r="D40" s="23">
        <v>10.61</v>
      </c>
    </row>
    <row r="41" spans="1:4" x14ac:dyDescent="0.35">
      <c r="A41" s="72">
        <v>2016</v>
      </c>
      <c r="B41" t="s">
        <v>89</v>
      </c>
      <c r="C41" s="22">
        <v>31.4</v>
      </c>
      <c r="D41" s="23">
        <v>15.77</v>
      </c>
    </row>
    <row r="42" spans="1:4" x14ac:dyDescent="0.35">
      <c r="A42" s="72">
        <v>2016</v>
      </c>
      <c r="B42" t="s">
        <v>90</v>
      </c>
      <c r="C42" s="22">
        <v>46</v>
      </c>
      <c r="D42" s="23">
        <v>27.84</v>
      </c>
    </row>
    <row r="43" spans="1:4" x14ac:dyDescent="0.35">
      <c r="A43" s="72">
        <v>2016</v>
      </c>
      <c r="B43" t="s">
        <v>91</v>
      </c>
      <c r="C43" s="22">
        <v>7.6</v>
      </c>
      <c r="D43" s="23">
        <v>4.03</v>
      </c>
    </row>
    <row r="44" spans="1:4" x14ac:dyDescent="0.35">
      <c r="A44" s="72">
        <v>2016</v>
      </c>
      <c r="B44" t="s">
        <v>92</v>
      </c>
      <c r="C44" s="22">
        <v>20.100000000000001</v>
      </c>
      <c r="D44" s="23">
        <v>11.79</v>
      </c>
    </row>
    <row r="45" spans="1:4" x14ac:dyDescent="0.35">
      <c r="A45" s="72">
        <v>2016</v>
      </c>
      <c r="B45" t="s">
        <v>93</v>
      </c>
      <c r="C45" s="22">
        <v>8.4</v>
      </c>
      <c r="D45" s="23">
        <v>3.17</v>
      </c>
    </row>
    <row r="46" spans="1:4" x14ac:dyDescent="0.35">
      <c r="A46" s="72">
        <v>2016</v>
      </c>
      <c r="B46" t="s">
        <v>94</v>
      </c>
      <c r="C46" s="22">
        <v>20.100000000000001</v>
      </c>
      <c r="D46" s="23">
        <v>6.81</v>
      </c>
    </row>
    <row r="47" spans="1:4" x14ac:dyDescent="0.35">
      <c r="A47" s="72">
        <v>2016</v>
      </c>
      <c r="B47" t="s">
        <v>95</v>
      </c>
      <c r="C47" s="22">
        <v>43.3</v>
      </c>
      <c r="D47" s="23">
        <v>18.34</v>
      </c>
    </row>
    <row r="48" spans="1:4" x14ac:dyDescent="0.35">
      <c r="A48" s="72">
        <v>2016</v>
      </c>
      <c r="B48" t="s">
        <v>96</v>
      </c>
      <c r="C48" s="22">
        <v>11.9</v>
      </c>
      <c r="D48" s="23">
        <v>3.75</v>
      </c>
    </row>
    <row r="49" spans="1:4" x14ac:dyDescent="0.35">
      <c r="A49" s="72">
        <v>2016</v>
      </c>
      <c r="B49" t="s">
        <v>97</v>
      </c>
      <c r="C49" s="22">
        <v>11.4</v>
      </c>
      <c r="D49" s="23">
        <v>4.7699999999999996</v>
      </c>
    </row>
    <row r="50" spans="1:4" x14ac:dyDescent="0.35">
      <c r="A50" s="72">
        <v>2016</v>
      </c>
      <c r="B50" t="s">
        <v>98</v>
      </c>
      <c r="C50" s="22">
        <v>30.2</v>
      </c>
      <c r="D50" s="23">
        <v>14.1</v>
      </c>
    </row>
    <row r="51" spans="1:4" x14ac:dyDescent="0.35">
      <c r="A51" s="72">
        <v>2016</v>
      </c>
      <c r="B51" t="s">
        <v>99</v>
      </c>
      <c r="C51" s="22">
        <v>14.2</v>
      </c>
      <c r="D51" s="23">
        <v>5.87</v>
      </c>
    </row>
    <row r="52" spans="1:4" x14ac:dyDescent="0.35">
      <c r="A52" s="72">
        <v>2017</v>
      </c>
      <c r="B52" t="s">
        <v>84</v>
      </c>
      <c r="C52" s="22">
        <v>22.7</v>
      </c>
      <c r="D52" s="23">
        <v>11.37</v>
      </c>
    </row>
    <row r="53" spans="1:4" x14ac:dyDescent="0.35">
      <c r="A53" s="72">
        <v>2017</v>
      </c>
      <c r="B53" t="s">
        <v>85</v>
      </c>
      <c r="C53" s="22">
        <v>17.100000000000001</v>
      </c>
      <c r="D53" s="23">
        <v>8.98</v>
      </c>
    </row>
    <row r="54" spans="1:4" x14ac:dyDescent="0.35">
      <c r="A54" s="72">
        <v>2017</v>
      </c>
      <c r="B54" t="s">
        <v>86</v>
      </c>
      <c r="C54" s="22">
        <v>20.399999999999999</v>
      </c>
      <c r="D54" s="23">
        <v>8.75</v>
      </c>
    </row>
    <row r="55" spans="1:4" x14ac:dyDescent="0.35">
      <c r="A55" s="72">
        <v>2017</v>
      </c>
      <c r="B55" t="s">
        <v>87</v>
      </c>
      <c r="C55" s="22">
        <v>8.5</v>
      </c>
      <c r="D55" s="23">
        <v>3.23</v>
      </c>
    </row>
    <row r="56" spans="1:4" x14ac:dyDescent="0.35">
      <c r="A56" s="72">
        <v>2017</v>
      </c>
      <c r="B56" t="s">
        <v>88</v>
      </c>
      <c r="C56" s="22">
        <v>21</v>
      </c>
      <c r="D56" s="23">
        <v>9.81</v>
      </c>
    </row>
    <row r="57" spans="1:4" x14ac:dyDescent="0.35">
      <c r="A57" s="72">
        <v>2017</v>
      </c>
      <c r="B57" t="s">
        <v>89</v>
      </c>
      <c r="C57" s="22">
        <v>30.2</v>
      </c>
      <c r="D57" s="23">
        <v>15.57</v>
      </c>
    </row>
    <row r="58" spans="1:4" x14ac:dyDescent="0.35">
      <c r="A58" s="72">
        <v>2017</v>
      </c>
      <c r="B58" t="s">
        <v>90</v>
      </c>
      <c r="C58" s="22">
        <v>44.6</v>
      </c>
      <c r="D58" s="23">
        <v>27.98</v>
      </c>
    </row>
    <row r="59" spans="1:4" x14ac:dyDescent="0.35">
      <c r="A59" s="72">
        <v>2017</v>
      </c>
      <c r="B59" t="s">
        <v>91</v>
      </c>
      <c r="C59" s="22">
        <v>7.4</v>
      </c>
      <c r="D59" s="23">
        <v>4.0999999999999996</v>
      </c>
    </row>
    <row r="60" spans="1:4" x14ac:dyDescent="0.35">
      <c r="A60" s="72">
        <v>2017</v>
      </c>
      <c r="B60" t="s">
        <v>92</v>
      </c>
      <c r="C60" s="22">
        <v>19.7</v>
      </c>
      <c r="D60" s="23">
        <v>10.91</v>
      </c>
    </row>
    <row r="61" spans="1:4" x14ac:dyDescent="0.35">
      <c r="A61" s="72">
        <v>2017</v>
      </c>
      <c r="B61" t="s">
        <v>93</v>
      </c>
      <c r="C61" s="22">
        <v>8.4</v>
      </c>
      <c r="D61" s="23">
        <v>3.38</v>
      </c>
    </row>
    <row r="62" spans="1:4" x14ac:dyDescent="0.35">
      <c r="A62" s="72">
        <v>2017</v>
      </c>
      <c r="B62" t="s">
        <v>94</v>
      </c>
      <c r="C62" s="22">
        <v>19.5</v>
      </c>
      <c r="D62" s="23">
        <v>6.79</v>
      </c>
    </row>
    <row r="63" spans="1:4" x14ac:dyDescent="0.35">
      <c r="A63" s="72">
        <v>2017</v>
      </c>
      <c r="B63" t="s">
        <v>95</v>
      </c>
      <c r="C63" s="22">
        <v>41.5</v>
      </c>
      <c r="D63" s="23">
        <v>18.53</v>
      </c>
    </row>
    <row r="64" spans="1:4" x14ac:dyDescent="0.35">
      <c r="A64" s="72">
        <v>2017</v>
      </c>
      <c r="B64" t="s">
        <v>96</v>
      </c>
      <c r="C64" s="22">
        <v>11.4</v>
      </c>
      <c r="D64" s="23">
        <v>3.96</v>
      </c>
    </row>
    <row r="65" spans="1:4" x14ac:dyDescent="0.35">
      <c r="A65" s="72">
        <v>2017</v>
      </c>
      <c r="B65" t="s">
        <v>97</v>
      </c>
      <c r="C65" s="22">
        <v>10.9</v>
      </c>
      <c r="D65" s="23">
        <v>4.26</v>
      </c>
    </row>
    <row r="66" spans="1:4" x14ac:dyDescent="0.35">
      <c r="A66" s="72">
        <v>2017</v>
      </c>
      <c r="B66" t="s">
        <v>98</v>
      </c>
      <c r="C66" s="22">
        <v>29.6</v>
      </c>
      <c r="D66" s="23">
        <v>14.5</v>
      </c>
    </row>
    <row r="67" spans="1:4" x14ac:dyDescent="0.35">
      <c r="A67" s="72">
        <v>2017</v>
      </c>
      <c r="B67" t="s">
        <v>99</v>
      </c>
      <c r="C67" s="22">
        <v>13.9</v>
      </c>
      <c r="D67" s="23">
        <v>5.73</v>
      </c>
    </row>
    <row r="68" spans="1:4" x14ac:dyDescent="0.35">
      <c r="A68" s="72">
        <v>2018</v>
      </c>
      <c r="B68" t="s">
        <v>84</v>
      </c>
      <c r="C68" s="22">
        <v>21.5</v>
      </c>
      <c r="D68" s="23">
        <v>12.9</v>
      </c>
    </row>
    <row r="69" spans="1:4" x14ac:dyDescent="0.35">
      <c r="A69" s="72">
        <v>2018</v>
      </c>
      <c r="B69" t="s">
        <v>85</v>
      </c>
      <c r="C69" s="22">
        <v>16.399999999999999</v>
      </c>
      <c r="D69" s="23">
        <v>9.9</v>
      </c>
    </row>
    <row r="70" spans="1:4" x14ac:dyDescent="0.35">
      <c r="A70" s="72">
        <v>2018</v>
      </c>
      <c r="B70" t="s">
        <v>86</v>
      </c>
      <c r="C70" s="22">
        <v>20</v>
      </c>
      <c r="D70" s="23">
        <v>9.5500000000000007</v>
      </c>
    </row>
    <row r="71" spans="1:4" x14ac:dyDescent="0.35">
      <c r="A71" s="72">
        <v>2018</v>
      </c>
      <c r="B71" t="s">
        <v>87</v>
      </c>
      <c r="C71" s="22">
        <v>8.3000000000000007</v>
      </c>
      <c r="D71" s="23">
        <v>3.49</v>
      </c>
    </row>
    <row r="72" spans="1:4" x14ac:dyDescent="0.35">
      <c r="A72" s="72">
        <v>2018</v>
      </c>
      <c r="B72" t="s">
        <v>88</v>
      </c>
      <c r="C72" s="22">
        <v>20.2</v>
      </c>
      <c r="D72" s="23">
        <v>11.2</v>
      </c>
    </row>
    <row r="73" spans="1:4" x14ac:dyDescent="0.35">
      <c r="A73" s="72">
        <v>2018</v>
      </c>
      <c r="B73" t="s">
        <v>89</v>
      </c>
      <c r="C73" s="22">
        <v>30</v>
      </c>
      <c r="D73" s="23">
        <v>16.600000000000001</v>
      </c>
    </row>
    <row r="74" spans="1:4" x14ac:dyDescent="0.35">
      <c r="A74" s="72">
        <v>2018</v>
      </c>
      <c r="B74" t="s">
        <v>90</v>
      </c>
      <c r="C74" s="22">
        <v>42.9</v>
      </c>
      <c r="D74" s="23">
        <v>30.23</v>
      </c>
    </row>
    <row r="75" spans="1:4" x14ac:dyDescent="0.35">
      <c r="A75" s="72">
        <v>2018</v>
      </c>
      <c r="B75" t="s">
        <v>91</v>
      </c>
      <c r="C75" s="22">
        <v>7.2</v>
      </c>
      <c r="D75" s="23">
        <v>4.28</v>
      </c>
    </row>
    <row r="76" spans="1:4" x14ac:dyDescent="0.35">
      <c r="A76" s="72">
        <v>2018</v>
      </c>
      <c r="B76" t="s">
        <v>92</v>
      </c>
      <c r="C76" s="22">
        <v>19.100000000000001</v>
      </c>
      <c r="D76" s="23">
        <v>12.18</v>
      </c>
    </row>
    <row r="77" spans="1:4" x14ac:dyDescent="0.35">
      <c r="A77" s="72">
        <v>2018</v>
      </c>
      <c r="B77" t="s">
        <v>93</v>
      </c>
      <c r="C77" s="22">
        <v>8.3000000000000007</v>
      </c>
      <c r="D77" s="23">
        <v>3.75</v>
      </c>
    </row>
    <row r="78" spans="1:4" x14ac:dyDescent="0.35">
      <c r="A78" s="72">
        <v>2018</v>
      </c>
      <c r="B78" t="s">
        <v>94</v>
      </c>
      <c r="C78" s="22">
        <v>18.8</v>
      </c>
      <c r="D78" s="23">
        <v>7.8</v>
      </c>
    </row>
    <row r="79" spans="1:4" x14ac:dyDescent="0.35">
      <c r="A79" s="72">
        <v>2018</v>
      </c>
      <c r="B79" t="s">
        <v>95</v>
      </c>
      <c r="C79" s="22">
        <v>39.799999999999997</v>
      </c>
      <c r="D79" s="23">
        <v>18.89</v>
      </c>
    </row>
    <row r="80" spans="1:4" x14ac:dyDescent="0.35">
      <c r="A80" s="72">
        <v>2018</v>
      </c>
      <c r="B80" t="s">
        <v>96</v>
      </c>
      <c r="C80" s="22">
        <v>11</v>
      </c>
      <c r="D80" s="23">
        <v>4.34</v>
      </c>
    </row>
    <row r="81" spans="1:4" x14ac:dyDescent="0.35">
      <c r="A81" s="72">
        <v>2018</v>
      </c>
      <c r="B81" t="s">
        <v>97</v>
      </c>
      <c r="C81" s="22">
        <v>10.5</v>
      </c>
      <c r="D81" s="23">
        <v>4.75</v>
      </c>
    </row>
    <row r="82" spans="1:4" x14ac:dyDescent="0.35">
      <c r="A82" s="72">
        <v>2018</v>
      </c>
      <c r="B82" t="s">
        <v>98</v>
      </c>
      <c r="C82" s="22">
        <v>28.3</v>
      </c>
      <c r="D82" s="23">
        <v>14.88</v>
      </c>
    </row>
    <row r="83" spans="1:4" x14ac:dyDescent="0.35">
      <c r="A83" s="72">
        <v>2018</v>
      </c>
      <c r="B83" t="s">
        <v>99</v>
      </c>
      <c r="C83" s="22">
        <v>13.6</v>
      </c>
      <c r="D83" s="23">
        <v>5.48</v>
      </c>
    </row>
    <row r="84" spans="1:4" x14ac:dyDescent="0.35">
      <c r="A84" s="72">
        <v>2019</v>
      </c>
      <c r="B84" t="s">
        <v>84</v>
      </c>
      <c r="C84" s="22">
        <v>22.1</v>
      </c>
      <c r="D84" s="23">
        <v>13.15</v>
      </c>
    </row>
    <row r="85" spans="1:4" x14ac:dyDescent="0.35">
      <c r="A85" s="72">
        <v>2019</v>
      </c>
      <c r="B85" t="s">
        <v>85</v>
      </c>
      <c r="C85" s="22">
        <v>16.3</v>
      </c>
      <c r="D85" s="23">
        <v>9.85</v>
      </c>
    </row>
    <row r="86" spans="1:4" x14ac:dyDescent="0.35">
      <c r="A86" s="72">
        <v>2019</v>
      </c>
      <c r="B86" t="s">
        <v>86</v>
      </c>
      <c r="C86" s="22">
        <v>19.7</v>
      </c>
      <c r="D86" s="23">
        <v>9.35</v>
      </c>
    </row>
    <row r="87" spans="1:4" x14ac:dyDescent="0.35">
      <c r="A87" s="72">
        <v>2019</v>
      </c>
      <c r="B87" t="s">
        <v>87</v>
      </c>
      <c r="C87" s="22">
        <v>8</v>
      </c>
      <c r="D87" s="23">
        <v>2.98</v>
      </c>
    </row>
    <row r="88" spans="1:4" x14ac:dyDescent="0.35">
      <c r="A88" s="72">
        <v>2019</v>
      </c>
      <c r="B88" t="s">
        <v>88</v>
      </c>
      <c r="C88" s="22">
        <v>19.7</v>
      </c>
      <c r="D88" s="23">
        <v>12.83</v>
      </c>
    </row>
    <row r="89" spans="1:4" x14ac:dyDescent="0.35">
      <c r="A89" s="72">
        <v>2019</v>
      </c>
      <c r="B89" t="s">
        <v>89</v>
      </c>
      <c r="C89" s="22">
        <v>29.2</v>
      </c>
      <c r="D89" s="23">
        <v>18.11</v>
      </c>
    </row>
    <row r="90" spans="1:4" x14ac:dyDescent="0.35">
      <c r="A90" s="72">
        <v>2019</v>
      </c>
      <c r="B90" t="s">
        <v>90</v>
      </c>
      <c r="C90" s="22">
        <v>41.4</v>
      </c>
      <c r="D90" s="23">
        <v>30.47</v>
      </c>
    </row>
    <row r="91" spans="1:4" x14ac:dyDescent="0.35">
      <c r="A91" s="72">
        <v>2019</v>
      </c>
      <c r="B91" t="s">
        <v>91</v>
      </c>
      <c r="C91" s="22">
        <v>7.2</v>
      </c>
      <c r="D91" s="23">
        <v>4.29</v>
      </c>
    </row>
    <row r="92" spans="1:4" x14ac:dyDescent="0.35">
      <c r="A92" s="72">
        <v>2019</v>
      </c>
      <c r="B92" t="s">
        <v>92</v>
      </c>
      <c r="C92" s="22">
        <v>18.7</v>
      </c>
      <c r="D92" s="23">
        <v>11.17</v>
      </c>
    </row>
    <row r="93" spans="1:4" x14ac:dyDescent="0.35">
      <c r="A93" s="72">
        <v>2019</v>
      </c>
      <c r="B93" t="s">
        <v>93</v>
      </c>
      <c r="C93" s="22">
        <v>8.1999999999999993</v>
      </c>
      <c r="D93" s="23">
        <v>3.55</v>
      </c>
    </row>
    <row r="94" spans="1:4" x14ac:dyDescent="0.35">
      <c r="A94" s="72">
        <v>2019</v>
      </c>
      <c r="B94" t="s">
        <v>94</v>
      </c>
      <c r="C94" s="22">
        <v>18.8</v>
      </c>
      <c r="D94" s="23">
        <v>8.5299999999999994</v>
      </c>
    </row>
    <row r="95" spans="1:4" x14ac:dyDescent="0.35">
      <c r="A95" s="72">
        <v>2019</v>
      </c>
      <c r="B95" t="s">
        <v>95</v>
      </c>
      <c r="C95" s="22">
        <v>38.1</v>
      </c>
      <c r="D95" s="23">
        <v>21.16</v>
      </c>
    </row>
    <row r="96" spans="1:4" x14ac:dyDescent="0.35">
      <c r="A96" s="72">
        <v>2019</v>
      </c>
      <c r="B96" t="s">
        <v>96</v>
      </c>
      <c r="C96" s="22">
        <v>10.5</v>
      </c>
      <c r="D96" s="23">
        <v>4.04</v>
      </c>
    </row>
    <row r="97" spans="1:4" x14ac:dyDescent="0.35">
      <c r="A97" s="72">
        <v>2019</v>
      </c>
      <c r="B97" t="s">
        <v>97</v>
      </c>
      <c r="C97" s="22">
        <v>10.3</v>
      </c>
      <c r="D97" s="23">
        <v>5.27</v>
      </c>
    </row>
    <row r="98" spans="1:4" x14ac:dyDescent="0.35">
      <c r="A98" s="72">
        <v>2019</v>
      </c>
      <c r="B98" t="s">
        <v>98</v>
      </c>
      <c r="C98" s="22">
        <v>28</v>
      </c>
      <c r="D98" s="23">
        <v>15.15</v>
      </c>
    </row>
    <row r="99" spans="1:4" x14ac:dyDescent="0.35">
      <c r="A99" s="72">
        <v>2019</v>
      </c>
      <c r="B99" t="s">
        <v>99</v>
      </c>
      <c r="C99" s="22">
        <v>13.2</v>
      </c>
      <c r="D99" s="23">
        <v>5.96</v>
      </c>
    </row>
    <row r="100" spans="1:4" x14ac:dyDescent="0.35">
      <c r="A100" s="72">
        <v>2020</v>
      </c>
      <c r="B100" t="s">
        <v>84</v>
      </c>
      <c r="C100" s="22">
        <v>19.399999999999999</v>
      </c>
      <c r="D100" s="23">
        <v>9.99</v>
      </c>
    </row>
    <row r="101" spans="1:4" x14ac:dyDescent="0.35">
      <c r="A101" s="72">
        <v>2020</v>
      </c>
      <c r="B101" t="s">
        <v>85</v>
      </c>
      <c r="C101" s="22">
        <v>14.6</v>
      </c>
      <c r="D101" s="23">
        <v>8.1199999999999992</v>
      </c>
    </row>
    <row r="102" spans="1:4" x14ac:dyDescent="0.35">
      <c r="A102" s="72">
        <v>2020</v>
      </c>
      <c r="B102" t="s">
        <v>86</v>
      </c>
      <c r="C102" s="22">
        <v>17.600000000000001</v>
      </c>
      <c r="D102" s="23">
        <v>6.28</v>
      </c>
    </row>
    <row r="103" spans="1:4" x14ac:dyDescent="0.35">
      <c r="A103" s="72">
        <v>2020</v>
      </c>
      <c r="B103" t="s">
        <v>87</v>
      </c>
      <c r="C103" s="22">
        <v>7.2</v>
      </c>
      <c r="D103" s="23">
        <v>3.09</v>
      </c>
    </row>
    <row r="104" spans="1:4" x14ac:dyDescent="0.35">
      <c r="A104" s="72">
        <v>2020</v>
      </c>
      <c r="B104" t="s">
        <v>88</v>
      </c>
      <c r="C104" s="22">
        <v>17.3</v>
      </c>
      <c r="D104" s="23">
        <v>10.99</v>
      </c>
    </row>
    <row r="105" spans="1:4" x14ac:dyDescent="0.35">
      <c r="A105" s="72">
        <v>2020</v>
      </c>
      <c r="B105" t="s">
        <v>89</v>
      </c>
      <c r="C105" s="22">
        <v>26.1</v>
      </c>
      <c r="D105" s="23">
        <v>13.82</v>
      </c>
    </row>
    <row r="106" spans="1:4" x14ac:dyDescent="0.35">
      <c r="A106" s="72">
        <v>2020</v>
      </c>
      <c r="B106" t="s">
        <v>90</v>
      </c>
      <c r="C106" s="22">
        <v>37.1</v>
      </c>
      <c r="D106" s="23">
        <v>22.69</v>
      </c>
    </row>
    <row r="107" spans="1:4" x14ac:dyDescent="0.35">
      <c r="A107" s="72">
        <v>2020</v>
      </c>
      <c r="B107" t="s">
        <v>91</v>
      </c>
      <c r="C107" s="22">
        <v>6.5</v>
      </c>
      <c r="D107" s="23">
        <v>2.69</v>
      </c>
    </row>
    <row r="108" spans="1:4" x14ac:dyDescent="0.35">
      <c r="A108" s="72">
        <v>2020</v>
      </c>
      <c r="B108" t="s">
        <v>92</v>
      </c>
      <c r="C108" s="22">
        <v>16.8</v>
      </c>
      <c r="D108" s="23">
        <v>7.97</v>
      </c>
    </row>
    <row r="109" spans="1:4" x14ac:dyDescent="0.35">
      <c r="A109" s="72">
        <v>2020</v>
      </c>
      <c r="B109" t="s">
        <v>93</v>
      </c>
      <c r="C109" s="22">
        <v>7.5</v>
      </c>
      <c r="D109" s="23">
        <v>3.2</v>
      </c>
    </row>
    <row r="110" spans="1:4" x14ac:dyDescent="0.35">
      <c r="A110" s="72">
        <v>2020</v>
      </c>
      <c r="B110" t="s">
        <v>94</v>
      </c>
      <c r="C110" s="22">
        <v>16.5</v>
      </c>
      <c r="D110" s="23">
        <v>8.02</v>
      </c>
    </row>
    <row r="111" spans="1:4" x14ac:dyDescent="0.35">
      <c r="A111" s="72">
        <v>2020</v>
      </c>
      <c r="B111" t="s">
        <v>95</v>
      </c>
      <c r="C111" s="22">
        <v>33.700000000000003</v>
      </c>
      <c r="D111" s="23">
        <v>16.64</v>
      </c>
    </row>
    <row r="112" spans="1:4" x14ac:dyDescent="0.35">
      <c r="A112" s="72">
        <v>2020</v>
      </c>
      <c r="B112" t="s">
        <v>96</v>
      </c>
      <c r="C112" s="22">
        <v>9.3000000000000007</v>
      </c>
      <c r="D112" s="23">
        <v>2.93</v>
      </c>
    </row>
    <row r="113" spans="1:4" x14ac:dyDescent="0.35">
      <c r="A113" s="72">
        <v>2020</v>
      </c>
      <c r="B113" t="s">
        <v>97</v>
      </c>
      <c r="C113" s="22">
        <v>9.1999999999999993</v>
      </c>
      <c r="D113" s="23">
        <v>4.01</v>
      </c>
    </row>
    <row r="114" spans="1:4" x14ac:dyDescent="0.35">
      <c r="A114" s="72">
        <v>2020</v>
      </c>
      <c r="B114" t="s">
        <v>98</v>
      </c>
      <c r="C114" s="22">
        <v>25.6</v>
      </c>
      <c r="D114" s="23">
        <v>12.42</v>
      </c>
    </row>
    <row r="115" spans="1:4" x14ac:dyDescent="0.35">
      <c r="A115" s="72">
        <v>2020</v>
      </c>
      <c r="B115" t="s">
        <v>99</v>
      </c>
      <c r="C115" s="22">
        <v>11.5</v>
      </c>
      <c r="D115" s="23">
        <v>4.84</v>
      </c>
    </row>
    <row r="116" spans="1:4" x14ac:dyDescent="0.35">
      <c r="A116" s="72">
        <v>2021</v>
      </c>
      <c r="B116" t="s">
        <v>84</v>
      </c>
      <c r="C116" s="22">
        <v>19.3</v>
      </c>
      <c r="D116" s="23">
        <v>11.6</v>
      </c>
    </row>
    <row r="117" spans="1:4" x14ac:dyDescent="0.35">
      <c r="A117" s="72">
        <v>2021</v>
      </c>
      <c r="B117" t="s">
        <v>85</v>
      </c>
      <c r="C117" s="22">
        <v>14.2</v>
      </c>
      <c r="D117" s="23">
        <v>9.09</v>
      </c>
    </row>
    <row r="118" spans="1:4" x14ac:dyDescent="0.35">
      <c r="A118" s="72">
        <v>2021</v>
      </c>
      <c r="B118" t="s">
        <v>86</v>
      </c>
      <c r="C118" s="22">
        <v>17.600000000000001</v>
      </c>
      <c r="D118" s="23">
        <v>7.84</v>
      </c>
    </row>
    <row r="119" spans="1:4" x14ac:dyDescent="0.35">
      <c r="A119" s="72">
        <v>2021</v>
      </c>
      <c r="B119" t="s">
        <v>87</v>
      </c>
      <c r="C119" s="22">
        <v>7.2</v>
      </c>
      <c r="D119" s="23">
        <v>3.49</v>
      </c>
    </row>
    <row r="120" spans="1:4" x14ac:dyDescent="0.35">
      <c r="A120" s="72">
        <v>2021</v>
      </c>
      <c r="B120" t="s">
        <v>88</v>
      </c>
      <c r="C120" s="22">
        <v>17.399999999999999</v>
      </c>
      <c r="D120" s="23">
        <v>13.3</v>
      </c>
    </row>
    <row r="121" spans="1:4" x14ac:dyDescent="0.35">
      <c r="A121" s="72">
        <v>2021</v>
      </c>
      <c r="B121" t="s">
        <v>89</v>
      </c>
      <c r="C121" s="22">
        <v>26.3</v>
      </c>
      <c r="D121" s="23">
        <v>18.63</v>
      </c>
    </row>
    <row r="122" spans="1:4" x14ac:dyDescent="0.35">
      <c r="A122" s="72">
        <v>2021</v>
      </c>
      <c r="B122" t="s">
        <v>90</v>
      </c>
      <c r="C122" s="22">
        <v>36</v>
      </c>
      <c r="D122" s="23">
        <v>28.08</v>
      </c>
    </row>
    <row r="123" spans="1:4" x14ac:dyDescent="0.35">
      <c r="A123" s="72">
        <v>2021</v>
      </c>
      <c r="B123" t="s">
        <v>91</v>
      </c>
      <c r="C123" s="22">
        <v>6.2</v>
      </c>
      <c r="D123" s="23">
        <v>3.54</v>
      </c>
    </row>
    <row r="124" spans="1:4" x14ac:dyDescent="0.35">
      <c r="A124" s="72">
        <v>2021</v>
      </c>
      <c r="B124" t="s">
        <v>92</v>
      </c>
      <c r="C124" s="22">
        <v>16.600000000000001</v>
      </c>
      <c r="D124" s="23">
        <v>9.25</v>
      </c>
    </row>
    <row r="125" spans="1:4" x14ac:dyDescent="0.35">
      <c r="A125" s="72">
        <v>2021</v>
      </c>
      <c r="B125" t="s">
        <v>93</v>
      </c>
      <c r="C125" s="22">
        <v>7.6</v>
      </c>
      <c r="D125" s="23">
        <v>3.75</v>
      </c>
    </row>
    <row r="126" spans="1:4" x14ac:dyDescent="0.35">
      <c r="A126" s="72">
        <v>2021</v>
      </c>
      <c r="B126" t="s">
        <v>94</v>
      </c>
      <c r="C126" s="22">
        <v>16.3</v>
      </c>
      <c r="D126" s="23">
        <v>10.11</v>
      </c>
    </row>
    <row r="127" spans="1:4" x14ac:dyDescent="0.35">
      <c r="A127" s="72">
        <v>2021</v>
      </c>
      <c r="B127" t="s">
        <v>95</v>
      </c>
      <c r="C127" s="22">
        <v>32.6</v>
      </c>
      <c r="D127" s="23">
        <v>20.260000000000002</v>
      </c>
    </row>
    <row r="128" spans="1:4" x14ac:dyDescent="0.35">
      <c r="A128" s="72">
        <v>2021</v>
      </c>
      <c r="B128" t="s">
        <v>96</v>
      </c>
      <c r="C128" s="22">
        <v>9.1</v>
      </c>
      <c r="D128" s="23">
        <v>3.51</v>
      </c>
    </row>
    <row r="129" spans="1:4" x14ac:dyDescent="0.35">
      <c r="A129" s="72">
        <v>2021</v>
      </c>
      <c r="B129" t="s">
        <v>97</v>
      </c>
      <c r="C129" s="22">
        <v>9</v>
      </c>
      <c r="D129" s="23">
        <v>4.82</v>
      </c>
    </row>
    <row r="130" spans="1:4" x14ac:dyDescent="0.35">
      <c r="A130" s="72">
        <v>2021</v>
      </c>
      <c r="B130" t="s">
        <v>98</v>
      </c>
      <c r="C130" s="22">
        <v>25.6</v>
      </c>
      <c r="D130" s="23">
        <v>14.01</v>
      </c>
    </row>
    <row r="131" spans="1:4" x14ac:dyDescent="0.35">
      <c r="A131" s="72">
        <v>2021</v>
      </c>
      <c r="B131" t="s">
        <v>99</v>
      </c>
      <c r="C131" s="22">
        <v>11.2</v>
      </c>
      <c r="D131" s="23">
        <v>5.93</v>
      </c>
    </row>
    <row r="132" spans="1:4" x14ac:dyDescent="0.35">
      <c r="A132" s="72">
        <v>2022</v>
      </c>
      <c r="B132" t="s">
        <v>84</v>
      </c>
      <c r="C132" s="22">
        <v>19.399999999999999</v>
      </c>
      <c r="D132" s="23">
        <v>18.600000000000001</v>
      </c>
    </row>
    <row r="133" spans="1:4" x14ac:dyDescent="0.35">
      <c r="A133" s="72">
        <v>2022</v>
      </c>
      <c r="B133" t="s">
        <v>85</v>
      </c>
      <c r="C133" s="22">
        <v>14.5</v>
      </c>
      <c r="D133" s="23">
        <v>13.24</v>
      </c>
    </row>
    <row r="134" spans="1:4" x14ac:dyDescent="0.35">
      <c r="A134" s="72">
        <v>2022</v>
      </c>
      <c r="B134" t="s">
        <v>86</v>
      </c>
      <c r="C134" s="22">
        <v>17.8</v>
      </c>
      <c r="D134" s="23">
        <v>10.96</v>
      </c>
    </row>
    <row r="135" spans="1:4" x14ac:dyDescent="0.35">
      <c r="A135" s="72">
        <v>2022</v>
      </c>
      <c r="B135" t="s">
        <v>87</v>
      </c>
      <c r="C135" s="22">
        <v>7.2</v>
      </c>
      <c r="D135" s="23">
        <v>4.58</v>
      </c>
    </row>
    <row r="136" spans="1:4" x14ac:dyDescent="0.35">
      <c r="A136" s="72">
        <v>2022</v>
      </c>
      <c r="B136" t="s">
        <v>88</v>
      </c>
      <c r="C136" s="22">
        <v>17.600000000000001</v>
      </c>
      <c r="D136" s="23">
        <v>19.25</v>
      </c>
    </row>
    <row r="137" spans="1:4" x14ac:dyDescent="0.35">
      <c r="A137" s="72">
        <v>2022</v>
      </c>
      <c r="B137" t="s">
        <v>89</v>
      </c>
      <c r="C137" s="22">
        <v>26.6</v>
      </c>
      <c r="D137" s="23">
        <v>27.5</v>
      </c>
    </row>
    <row r="138" spans="1:4" x14ac:dyDescent="0.35">
      <c r="A138" s="72">
        <v>2022</v>
      </c>
      <c r="B138" t="s">
        <v>90</v>
      </c>
      <c r="C138" s="22">
        <v>37.299999999999997</v>
      </c>
      <c r="D138" s="23">
        <v>38.32</v>
      </c>
    </row>
    <row r="139" spans="1:4" x14ac:dyDescent="0.35">
      <c r="A139" s="72">
        <v>2022</v>
      </c>
      <c r="B139" t="s">
        <v>91</v>
      </c>
      <c r="C139" s="22">
        <v>6.5</v>
      </c>
      <c r="D139" s="23">
        <v>5.15</v>
      </c>
    </row>
    <row r="140" spans="1:4" x14ac:dyDescent="0.35">
      <c r="A140" s="72">
        <v>2022</v>
      </c>
      <c r="B140" t="s">
        <v>92</v>
      </c>
      <c r="C140" s="22">
        <v>16.8</v>
      </c>
      <c r="D140" s="23">
        <v>14.2</v>
      </c>
    </row>
    <row r="141" spans="1:4" x14ac:dyDescent="0.35">
      <c r="A141" s="72">
        <v>2022</v>
      </c>
      <c r="B141" t="s">
        <v>93</v>
      </c>
      <c r="C141" s="22">
        <v>7.7</v>
      </c>
      <c r="D141" s="23">
        <v>5.53</v>
      </c>
    </row>
    <row r="142" spans="1:4" x14ac:dyDescent="0.35">
      <c r="A142" s="72">
        <v>2022</v>
      </c>
      <c r="B142" t="s">
        <v>94</v>
      </c>
      <c r="C142" s="22">
        <v>16.8</v>
      </c>
      <c r="D142" s="23">
        <v>17.149999999999999</v>
      </c>
    </row>
    <row r="143" spans="1:4" x14ac:dyDescent="0.35">
      <c r="A143" s="72">
        <v>2022</v>
      </c>
      <c r="B143" t="s">
        <v>95</v>
      </c>
      <c r="C143" s="22">
        <v>33</v>
      </c>
      <c r="D143" s="23">
        <v>29.99</v>
      </c>
    </row>
    <row r="144" spans="1:4" x14ac:dyDescent="0.35">
      <c r="A144" s="72">
        <v>2022</v>
      </c>
      <c r="B144" t="s">
        <v>96</v>
      </c>
      <c r="C144" s="22">
        <v>9.3000000000000007</v>
      </c>
      <c r="D144" s="23">
        <v>5.22</v>
      </c>
    </row>
    <row r="145" spans="1:4" x14ac:dyDescent="0.35">
      <c r="A145" s="72">
        <v>2022</v>
      </c>
      <c r="B145" t="s">
        <v>97</v>
      </c>
      <c r="C145" s="22">
        <v>9.1999999999999993</v>
      </c>
      <c r="D145" s="23">
        <v>7.27</v>
      </c>
    </row>
    <row r="146" spans="1:4" x14ac:dyDescent="0.35">
      <c r="A146" s="72">
        <v>2022</v>
      </c>
      <c r="B146" t="s">
        <v>98</v>
      </c>
      <c r="C146" s="22">
        <v>26</v>
      </c>
      <c r="D146" s="23">
        <v>20.59</v>
      </c>
    </row>
    <row r="147" spans="1:4" x14ac:dyDescent="0.35">
      <c r="A147" s="72">
        <v>2022</v>
      </c>
      <c r="B147" t="s">
        <v>99</v>
      </c>
      <c r="C147" s="22">
        <v>11</v>
      </c>
      <c r="D147" s="23">
        <v>9.41</v>
      </c>
    </row>
    <row r="148" spans="1:4" x14ac:dyDescent="0.35">
      <c r="A148" s="72">
        <v>2023</v>
      </c>
      <c r="B148" t="s">
        <v>84</v>
      </c>
      <c r="C148" s="22">
        <v>18.5</v>
      </c>
      <c r="D148" s="23">
        <v>24.98</v>
      </c>
    </row>
    <row r="149" spans="1:4" x14ac:dyDescent="0.35">
      <c r="A149" s="72">
        <v>2023</v>
      </c>
      <c r="B149" t="s">
        <v>85</v>
      </c>
      <c r="C149" s="22">
        <v>14.7</v>
      </c>
      <c r="D149" s="23">
        <v>15.11</v>
      </c>
    </row>
    <row r="150" spans="1:4" x14ac:dyDescent="0.35">
      <c r="A150" s="72">
        <v>2023</v>
      </c>
      <c r="B150" t="s">
        <v>86</v>
      </c>
      <c r="C150" s="22">
        <v>17.600000000000001</v>
      </c>
      <c r="D150" s="23">
        <v>14.45</v>
      </c>
    </row>
    <row r="151" spans="1:4" x14ac:dyDescent="0.35">
      <c r="A151" s="72">
        <v>2023</v>
      </c>
      <c r="B151" t="s">
        <v>87</v>
      </c>
      <c r="C151" s="22">
        <v>7.2</v>
      </c>
      <c r="D151" s="23">
        <v>5.57</v>
      </c>
    </row>
    <row r="152" spans="1:4" x14ac:dyDescent="0.35">
      <c r="A152" s="72">
        <v>2023</v>
      </c>
      <c r="B152" t="s">
        <v>88</v>
      </c>
      <c r="C152" s="22">
        <v>17.5</v>
      </c>
      <c r="D152" s="23">
        <v>21.46</v>
      </c>
    </row>
    <row r="153" spans="1:4" x14ac:dyDescent="0.35">
      <c r="A153" s="72">
        <v>2023</v>
      </c>
      <c r="B153" t="s">
        <v>89</v>
      </c>
      <c r="C153" s="22">
        <v>26.9</v>
      </c>
      <c r="D153" s="23">
        <v>37.700000000000003</v>
      </c>
    </row>
    <row r="154" spans="1:4" x14ac:dyDescent="0.35">
      <c r="A154" s="72">
        <v>2023</v>
      </c>
      <c r="B154" t="s">
        <v>90</v>
      </c>
      <c r="C154" s="22">
        <v>37.6</v>
      </c>
      <c r="D154" s="23">
        <v>52.54</v>
      </c>
    </row>
    <row r="155" spans="1:4" x14ac:dyDescent="0.35">
      <c r="A155" s="72">
        <v>2023</v>
      </c>
      <c r="B155" t="s">
        <v>91</v>
      </c>
      <c r="C155" s="22">
        <v>6.5</v>
      </c>
      <c r="D155" s="23">
        <v>6.11</v>
      </c>
    </row>
    <row r="156" spans="1:4" x14ac:dyDescent="0.35">
      <c r="A156" s="72">
        <v>2023</v>
      </c>
      <c r="B156" t="s">
        <v>92</v>
      </c>
      <c r="C156" s="22">
        <v>16.8</v>
      </c>
      <c r="D156" s="23">
        <v>20.34</v>
      </c>
    </row>
    <row r="157" spans="1:4" x14ac:dyDescent="0.35">
      <c r="A157" s="72">
        <v>2023</v>
      </c>
      <c r="B157" t="s">
        <v>93</v>
      </c>
      <c r="C157" s="22">
        <v>7.9</v>
      </c>
      <c r="D157" s="23">
        <v>7.92</v>
      </c>
    </row>
    <row r="158" spans="1:4" x14ac:dyDescent="0.35">
      <c r="A158" s="72">
        <v>2023</v>
      </c>
      <c r="B158" t="s">
        <v>94</v>
      </c>
      <c r="C158" s="22">
        <v>17.100000000000001</v>
      </c>
      <c r="D158" s="23">
        <v>26.38</v>
      </c>
    </row>
    <row r="159" spans="1:4" x14ac:dyDescent="0.35">
      <c r="A159" s="72">
        <v>2023</v>
      </c>
      <c r="B159" t="s">
        <v>95</v>
      </c>
      <c r="C159" s="22">
        <v>32.700000000000003</v>
      </c>
      <c r="D159" s="23">
        <v>35.979999999999997</v>
      </c>
    </row>
    <row r="160" spans="1:4" x14ac:dyDescent="0.35">
      <c r="A160" s="72">
        <v>2023</v>
      </c>
      <c r="B160" t="s">
        <v>96</v>
      </c>
      <c r="C160" s="22">
        <v>9.4</v>
      </c>
      <c r="D160" s="23">
        <v>7.08</v>
      </c>
    </row>
    <row r="161" spans="1:4" x14ac:dyDescent="0.35">
      <c r="A161" s="72">
        <v>2023</v>
      </c>
      <c r="B161" t="s">
        <v>97</v>
      </c>
      <c r="C161" s="22">
        <v>9.6</v>
      </c>
      <c r="D161" s="23">
        <v>8.76</v>
      </c>
    </row>
    <row r="162" spans="1:4" x14ac:dyDescent="0.35">
      <c r="A162" s="72">
        <v>2023</v>
      </c>
      <c r="B162" t="s">
        <v>98</v>
      </c>
      <c r="C162" s="22">
        <v>25.9</v>
      </c>
      <c r="D162" s="23">
        <v>27.78</v>
      </c>
    </row>
    <row r="163" spans="1:4" x14ac:dyDescent="0.35">
      <c r="A163" s="73">
        <v>2023</v>
      </c>
      <c r="B163" s="12" t="s">
        <v>99</v>
      </c>
      <c r="C163" s="24">
        <v>11</v>
      </c>
      <c r="D163" s="25">
        <v>10.52</v>
      </c>
    </row>
    <row r="165" spans="1:4" x14ac:dyDescent="0.35">
      <c r="A165" s="66" t="s">
        <v>50</v>
      </c>
    </row>
    <row r="167" spans="1:4" x14ac:dyDescent="0.35">
      <c r="A167" s="66" t="s">
        <v>53</v>
      </c>
    </row>
    <row r="168" spans="1:4" x14ac:dyDescent="0.35">
      <c r="A168" s="66" t="s">
        <v>54</v>
      </c>
    </row>
    <row r="170" spans="1:4" x14ac:dyDescent="0.35">
      <c r="A170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71"/>
  <sheetViews>
    <sheetView workbookViewId="0"/>
  </sheetViews>
  <sheetFormatPr defaultColWidth="10.90625" defaultRowHeight="14.5" x14ac:dyDescent="0.35"/>
  <cols>
    <col min="1" max="1" width="6.7265625" style="66" customWidth="1"/>
    <col min="2" max="2" width="47.7265625" customWidth="1"/>
    <col min="3" max="4" width="27.7265625" customWidth="1"/>
    <col min="5" max="5" width="32.7265625" customWidth="1"/>
  </cols>
  <sheetData>
    <row r="1" spans="1:5" x14ac:dyDescent="0.35">
      <c r="A1" s="66" t="s">
        <v>100</v>
      </c>
    </row>
    <row r="3" spans="1:5" x14ac:dyDescent="0.35">
      <c r="A3" s="71" t="s">
        <v>1</v>
      </c>
      <c r="B3" s="5" t="s">
        <v>101</v>
      </c>
      <c r="C3" s="5" t="s">
        <v>48</v>
      </c>
      <c r="D3" s="5" t="s">
        <v>49</v>
      </c>
      <c r="E3" s="7" t="s">
        <v>102</v>
      </c>
    </row>
    <row r="4" spans="1:5" x14ac:dyDescent="0.35">
      <c r="A4" s="72">
        <v>2014</v>
      </c>
      <c r="B4" t="s">
        <v>103</v>
      </c>
      <c r="C4" s="26">
        <v>31</v>
      </c>
      <c r="D4" s="26">
        <v>39.5</v>
      </c>
      <c r="E4" s="51" t="s">
        <v>202</v>
      </c>
    </row>
    <row r="5" spans="1:5" x14ac:dyDescent="0.35">
      <c r="A5" s="72">
        <v>2014</v>
      </c>
      <c r="B5" t="s">
        <v>104</v>
      </c>
      <c r="C5" s="26">
        <v>11.6</v>
      </c>
      <c r="D5" s="26">
        <v>14.4</v>
      </c>
      <c r="E5" s="4">
        <v>5.6</v>
      </c>
    </row>
    <row r="6" spans="1:5" x14ac:dyDescent="0.35">
      <c r="A6" s="72">
        <v>2014</v>
      </c>
      <c r="B6" t="s">
        <v>105</v>
      </c>
      <c r="C6" s="26">
        <v>10.1</v>
      </c>
      <c r="D6" s="26">
        <v>10.4</v>
      </c>
      <c r="E6" s="4">
        <v>8.3000000000000007</v>
      </c>
    </row>
    <row r="7" spans="1:5" x14ac:dyDescent="0.35">
      <c r="A7" s="72">
        <v>2014</v>
      </c>
      <c r="B7" t="s">
        <v>106</v>
      </c>
      <c r="C7" s="26">
        <v>10</v>
      </c>
      <c r="D7" s="26">
        <v>10.9</v>
      </c>
      <c r="E7" s="4">
        <v>5.2</v>
      </c>
    </row>
    <row r="8" spans="1:5" x14ac:dyDescent="0.35">
      <c r="A8" s="72">
        <v>2014</v>
      </c>
      <c r="B8" t="s">
        <v>107</v>
      </c>
      <c r="C8" s="26">
        <v>0.5</v>
      </c>
      <c r="D8" s="26">
        <v>0.5</v>
      </c>
      <c r="E8" s="4">
        <v>26.7</v>
      </c>
    </row>
    <row r="9" spans="1:5" x14ac:dyDescent="0.35">
      <c r="A9" s="72">
        <v>2014</v>
      </c>
      <c r="B9" t="s">
        <v>108</v>
      </c>
      <c r="C9" s="26">
        <v>0.1</v>
      </c>
      <c r="D9" s="26">
        <v>0.1</v>
      </c>
      <c r="E9" s="4">
        <v>7.4</v>
      </c>
    </row>
    <row r="10" spans="1:5" x14ac:dyDescent="0.35">
      <c r="A10" s="72">
        <v>2014</v>
      </c>
      <c r="B10" t="s">
        <v>109</v>
      </c>
      <c r="C10" s="26">
        <v>0</v>
      </c>
      <c r="D10" s="26">
        <v>0</v>
      </c>
      <c r="E10" s="4">
        <v>3.7</v>
      </c>
    </row>
    <row r="11" spans="1:5" x14ac:dyDescent="0.35">
      <c r="A11" s="72">
        <v>2015</v>
      </c>
      <c r="B11" t="s">
        <v>103</v>
      </c>
      <c r="C11" s="26">
        <v>30.2</v>
      </c>
      <c r="D11" s="26">
        <v>38.299999999999997</v>
      </c>
      <c r="E11" s="51" t="s">
        <v>202</v>
      </c>
    </row>
    <row r="12" spans="1:5" x14ac:dyDescent="0.35">
      <c r="A12" s="72">
        <v>2015</v>
      </c>
      <c r="B12" t="s">
        <v>104</v>
      </c>
      <c r="C12" s="26">
        <v>11.8</v>
      </c>
      <c r="D12" s="26">
        <v>14.7</v>
      </c>
      <c r="E12" s="4">
        <v>5.6</v>
      </c>
    </row>
    <row r="13" spans="1:5" x14ac:dyDescent="0.35">
      <c r="A13" s="72">
        <v>2015</v>
      </c>
      <c r="B13" t="s">
        <v>105</v>
      </c>
      <c r="C13" s="26">
        <v>10.5</v>
      </c>
      <c r="D13" s="26">
        <v>10.7</v>
      </c>
      <c r="E13" s="4">
        <v>8.3000000000000007</v>
      </c>
    </row>
    <row r="14" spans="1:5" x14ac:dyDescent="0.35">
      <c r="A14" s="72">
        <v>2015</v>
      </c>
      <c r="B14" t="s">
        <v>106</v>
      </c>
      <c r="C14" s="26">
        <v>8.5</v>
      </c>
      <c r="D14" s="26">
        <v>9.3000000000000007</v>
      </c>
      <c r="E14" s="4">
        <v>5</v>
      </c>
    </row>
    <row r="15" spans="1:5" x14ac:dyDescent="0.35">
      <c r="A15" s="72">
        <v>2015</v>
      </c>
      <c r="B15" t="s">
        <v>107</v>
      </c>
      <c r="C15" s="26">
        <v>0.5</v>
      </c>
      <c r="D15" s="26">
        <v>0.5</v>
      </c>
      <c r="E15" s="4">
        <v>26.7</v>
      </c>
    </row>
    <row r="16" spans="1:5" x14ac:dyDescent="0.35">
      <c r="A16" s="72">
        <v>2015</v>
      </c>
      <c r="B16" t="s">
        <v>109</v>
      </c>
      <c r="C16" s="26">
        <v>0</v>
      </c>
      <c r="D16" s="26">
        <v>0</v>
      </c>
      <c r="E16" s="4">
        <v>5.5</v>
      </c>
    </row>
    <row r="17" spans="1:5" x14ac:dyDescent="0.35">
      <c r="A17" s="72">
        <v>2015</v>
      </c>
      <c r="B17" t="s">
        <v>108</v>
      </c>
      <c r="C17" s="26">
        <v>0</v>
      </c>
      <c r="D17" s="26">
        <v>0.1</v>
      </c>
      <c r="E17" s="4">
        <v>6.1</v>
      </c>
    </row>
    <row r="18" spans="1:5" x14ac:dyDescent="0.35">
      <c r="A18" s="72">
        <v>2016</v>
      </c>
      <c r="B18" t="s">
        <v>103</v>
      </c>
      <c r="C18" s="26">
        <v>31.1</v>
      </c>
      <c r="D18" s="26">
        <v>39.200000000000003</v>
      </c>
      <c r="E18" s="51" t="s">
        <v>202</v>
      </c>
    </row>
    <row r="19" spans="1:5" x14ac:dyDescent="0.35">
      <c r="A19" s="72">
        <v>2016</v>
      </c>
      <c r="B19" t="s">
        <v>104</v>
      </c>
      <c r="C19" s="26">
        <v>12.3</v>
      </c>
      <c r="D19" s="26">
        <v>15.6</v>
      </c>
      <c r="E19" s="4">
        <v>5.4</v>
      </c>
    </row>
    <row r="20" spans="1:5" x14ac:dyDescent="0.35">
      <c r="A20" s="72">
        <v>2016</v>
      </c>
      <c r="B20" t="s">
        <v>105</v>
      </c>
      <c r="C20" s="26">
        <v>10.8</v>
      </c>
      <c r="D20" s="26">
        <v>11.2</v>
      </c>
      <c r="E20" s="4">
        <v>8.4</v>
      </c>
    </row>
    <row r="21" spans="1:5" x14ac:dyDescent="0.35">
      <c r="A21" s="72">
        <v>2016</v>
      </c>
      <c r="B21" t="s">
        <v>106</v>
      </c>
      <c r="C21" s="26">
        <v>7.3</v>
      </c>
      <c r="D21" s="26">
        <v>7.9</v>
      </c>
      <c r="E21" s="4">
        <v>5.2</v>
      </c>
    </row>
    <row r="22" spans="1:5" x14ac:dyDescent="0.35">
      <c r="A22" s="72">
        <v>2016</v>
      </c>
      <c r="B22" t="s">
        <v>107</v>
      </c>
      <c r="C22" s="26">
        <v>0.5</v>
      </c>
      <c r="D22" s="26">
        <v>0.5</v>
      </c>
      <c r="E22" s="4">
        <v>26.7</v>
      </c>
    </row>
    <row r="23" spans="1:5" x14ac:dyDescent="0.35">
      <c r="A23" s="72">
        <v>2016</v>
      </c>
      <c r="B23" t="s">
        <v>108</v>
      </c>
      <c r="C23" s="26">
        <v>0</v>
      </c>
      <c r="D23" s="26">
        <v>0</v>
      </c>
      <c r="E23" s="4">
        <v>6.2</v>
      </c>
    </row>
    <row r="24" spans="1:5" x14ac:dyDescent="0.35">
      <c r="A24" s="72">
        <v>2017</v>
      </c>
      <c r="B24" t="s">
        <v>103</v>
      </c>
      <c r="C24" s="26">
        <v>30.5</v>
      </c>
      <c r="D24" s="26">
        <v>38</v>
      </c>
      <c r="E24" s="51" t="s">
        <v>202</v>
      </c>
    </row>
    <row r="25" spans="1:5" x14ac:dyDescent="0.35">
      <c r="A25" s="72">
        <v>2017</v>
      </c>
      <c r="B25" t="s">
        <v>104</v>
      </c>
      <c r="C25" s="26">
        <v>12.6</v>
      </c>
      <c r="D25" s="26">
        <v>16.2</v>
      </c>
      <c r="E25" s="4">
        <v>5.0999999999999996</v>
      </c>
    </row>
    <row r="26" spans="1:5" x14ac:dyDescent="0.35">
      <c r="A26" s="72">
        <v>2017</v>
      </c>
      <c r="B26" t="s">
        <v>105</v>
      </c>
      <c r="C26" s="26">
        <v>10.6</v>
      </c>
      <c r="D26" s="26">
        <v>10.9</v>
      </c>
      <c r="E26" s="4">
        <v>8.6</v>
      </c>
    </row>
    <row r="27" spans="1:5" x14ac:dyDescent="0.35">
      <c r="A27" s="72">
        <v>2017</v>
      </c>
      <c r="B27" t="s">
        <v>106</v>
      </c>
      <c r="C27" s="26">
        <v>6.7</v>
      </c>
      <c r="D27" s="26">
        <v>7.2</v>
      </c>
      <c r="E27" s="4">
        <v>5.5</v>
      </c>
    </row>
    <row r="28" spans="1:5" x14ac:dyDescent="0.35">
      <c r="A28" s="72">
        <v>2017</v>
      </c>
      <c r="B28" t="s">
        <v>107</v>
      </c>
      <c r="C28" s="26">
        <v>0.5</v>
      </c>
      <c r="D28" s="26">
        <v>0.5</v>
      </c>
      <c r="E28" s="4">
        <v>26.7</v>
      </c>
    </row>
    <row r="29" spans="1:5" x14ac:dyDescent="0.35">
      <c r="A29" s="72">
        <v>2017</v>
      </c>
      <c r="B29" t="s">
        <v>108</v>
      </c>
      <c r="C29" s="26">
        <v>0.1</v>
      </c>
      <c r="D29" s="26">
        <v>0.1</v>
      </c>
      <c r="E29" s="4">
        <v>7</v>
      </c>
    </row>
    <row r="30" spans="1:5" x14ac:dyDescent="0.35">
      <c r="A30" s="72">
        <v>2017</v>
      </c>
      <c r="B30" t="s">
        <v>109</v>
      </c>
      <c r="C30" s="26">
        <v>0</v>
      </c>
      <c r="D30" s="26">
        <v>0</v>
      </c>
      <c r="E30" s="4">
        <v>15</v>
      </c>
    </row>
    <row r="31" spans="1:5" x14ac:dyDescent="0.35">
      <c r="A31" s="72">
        <v>2018</v>
      </c>
      <c r="B31" t="s">
        <v>103</v>
      </c>
      <c r="C31" s="26">
        <v>30.3</v>
      </c>
      <c r="D31" s="26">
        <v>37.700000000000003</v>
      </c>
      <c r="E31" s="51" t="s">
        <v>202</v>
      </c>
    </row>
    <row r="32" spans="1:5" x14ac:dyDescent="0.35">
      <c r="A32" s="72">
        <v>2018</v>
      </c>
      <c r="B32" t="s">
        <v>104</v>
      </c>
      <c r="C32" s="26">
        <v>12.8</v>
      </c>
      <c r="D32" s="26">
        <v>16.899999999999999</v>
      </c>
      <c r="E32" s="4">
        <v>4.9000000000000004</v>
      </c>
    </row>
    <row r="33" spans="1:5" x14ac:dyDescent="0.35">
      <c r="A33" s="72">
        <v>2018</v>
      </c>
      <c r="B33" t="s">
        <v>105</v>
      </c>
      <c r="C33" s="26">
        <v>10.6</v>
      </c>
      <c r="D33" s="26">
        <v>10.9</v>
      </c>
      <c r="E33" s="4">
        <v>8.6</v>
      </c>
    </row>
    <row r="34" spans="1:5" x14ac:dyDescent="0.35">
      <c r="A34" s="72">
        <v>2018</v>
      </c>
      <c r="B34" t="s">
        <v>106</v>
      </c>
      <c r="C34" s="26">
        <v>6.1</v>
      </c>
      <c r="D34" s="26">
        <v>6.6</v>
      </c>
      <c r="E34" s="4">
        <v>5.6</v>
      </c>
    </row>
    <row r="35" spans="1:5" x14ac:dyDescent="0.35">
      <c r="A35" s="72">
        <v>2018</v>
      </c>
      <c r="B35" t="s">
        <v>107</v>
      </c>
      <c r="C35" s="26">
        <v>0.5</v>
      </c>
      <c r="D35" s="26">
        <v>0.6</v>
      </c>
      <c r="E35" s="4">
        <v>26.7</v>
      </c>
    </row>
    <row r="36" spans="1:5" x14ac:dyDescent="0.35">
      <c r="A36" s="72">
        <v>2018</v>
      </c>
      <c r="B36" t="s">
        <v>108</v>
      </c>
      <c r="C36" s="26">
        <v>0.1</v>
      </c>
      <c r="D36" s="26">
        <v>0.1</v>
      </c>
      <c r="E36" s="4">
        <v>7.1</v>
      </c>
    </row>
    <row r="37" spans="1:5" x14ac:dyDescent="0.35">
      <c r="A37" s="72">
        <v>2018</v>
      </c>
      <c r="B37" t="s">
        <v>109</v>
      </c>
      <c r="C37" s="26">
        <v>0</v>
      </c>
      <c r="D37" s="26">
        <v>0</v>
      </c>
      <c r="E37" s="4">
        <v>7.2</v>
      </c>
    </row>
    <row r="38" spans="1:5" x14ac:dyDescent="0.35">
      <c r="A38" s="72">
        <v>2019</v>
      </c>
      <c r="B38" t="s">
        <v>103</v>
      </c>
      <c r="C38" s="26">
        <v>30.2</v>
      </c>
      <c r="D38" s="26">
        <v>37.4</v>
      </c>
      <c r="E38" s="51" t="s">
        <v>202</v>
      </c>
    </row>
    <row r="39" spans="1:5" x14ac:dyDescent="0.35">
      <c r="A39" s="72">
        <v>2019</v>
      </c>
      <c r="B39" t="s">
        <v>104</v>
      </c>
      <c r="C39" s="26">
        <v>12</v>
      </c>
      <c r="D39" s="26">
        <v>16.100000000000001</v>
      </c>
      <c r="E39" s="4">
        <v>4.4000000000000004</v>
      </c>
    </row>
    <row r="40" spans="1:5" x14ac:dyDescent="0.35">
      <c r="A40" s="72">
        <v>2019</v>
      </c>
      <c r="B40" t="s">
        <v>105</v>
      </c>
      <c r="C40" s="26">
        <v>10.3</v>
      </c>
      <c r="D40" s="26">
        <v>10.6</v>
      </c>
      <c r="E40" s="4">
        <v>8.6</v>
      </c>
    </row>
    <row r="41" spans="1:5" x14ac:dyDescent="0.35">
      <c r="A41" s="72">
        <v>2019</v>
      </c>
      <c r="B41" t="s">
        <v>106</v>
      </c>
      <c r="C41" s="26">
        <v>5.5</v>
      </c>
      <c r="D41" s="26">
        <v>5.9</v>
      </c>
      <c r="E41" s="4">
        <v>5.8</v>
      </c>
    </row>
    <row r="42" spans="1:5" x14ac:dyDescent="0.35">
      <c r="A42" s="72">
        <v>2019</v>
      </c>
      <c r="B42" t="s">
        <v>107</v>
      </c>
      <c r="C42" s="26">
        <v>0.5</v>
      </c>
      <c r="D42" s="26">
        <v>0.5</v>
      </c>
      <c r="E42" s="4">
        <v>26.7</v>
      </c>
    </row>
    <row r="43" spans="1:5" x14ac:dyDescent="0.35">
      <c r="A43" s="72">
        <v>2019</v>
      </c>
      <c r="B43" t="s">
        <v>110</v>
      </c>
      <c r="C43" s="26">
        <v>0.1</v>
      </c>
      <c r="D43" s="26">
        <v>0.1</v>
      </c>
      <c r="E43" s="4">
        <v>7.6</v>
      </c>
    </row>
    <row r="44" spans="1:5" x14ac:dyDescent="0.35">
      <c r="A44" s="72">
        <v>2020</v>
      </c>
      <c r="B44" t="s">
        <v>103</v>
      </c>
      <c r="C44" s="26">
        <v>24.4</v>
      </c>
      <c r="D44" s="26">
        <v>28.9</v>
      </c>
      <c r="E44" s="51" t="s">
        <v>202</v>
      </c>
    </row>
    <row r="45" spans="1:5" x14ac:dyDescent="0.35">
      <c r="A45" s="72">
        <v>2020</v>
      </c>
      <c r="B45" t="s">
        <v>104</v>
      </c>
      <c r="C45" s="26">
        <v>9.8000000000000007</v>
      </c>
      <c r="D45" s="26">
        <v>13</v>
      </c>
      <c r="E45" s="4">
        <v>4.3</v>
      </c>
    </row>
    <row r="46" spans="1:5" x14ac:dyDescent="0.35">
      <c r="A46" s="72">
        <v>2020</v>
      </c>
      <c r="B46" t="s">
        <v>106</v>
      </c>
      <c r="C46" s="26">
        <v>5.9</v>
      </c>
      <c r="D46" s="26">
        <v>6.2</v>
      </c>
      <c r="E46" s="4">
        <v>7</v>
      </c>
    </row>
    <row r="47" spans="1:5" x14ac:dyDescent="0.35">
      <c r="A47" s="72">
        <v>2020</v>
      </c>
      <c r="B47" t="s">
        <v>105</v>
      </c>
      <c r="C47" s="26">
        <v>4.0999999999999996</v>
      </c>
      <c r="D47" s="26">
        <v>4.2</v>
      </c>
      <c r="E47" s="4">
        <v>8.8000000000000007</v>
      </c>
    </row>
    <row r="48" spans="1:5" x14ac:dyDescent="0.35">
      <c r="A48" s="72">
        <v>2020</v>
      </c>
      <c r="B48" t="s">
        <v>107</v>
      </c>
      <c r="C48" s="26">
        <v>0.4</v>
      </c>
      <c r="D48" s="26">
        <v>0.4</v>
      </c>
      <c r="E48" s="4">
        <v>26.7</v>
      </c>
    </row>
    <row r="49" spans="1:5" x14ac:dyDescent="0.35">
      <c r="A49" s="72">
        <v>2020</v>
      </c>
      <c r="B49" t="s">
        <v>110</v>
      </c>
      <c r="C49" s="26">
        <v>0.1</v>
      </c>
      <c r="D49" s="26">
        <v>0.1</v>
      </c>
      <c r="E49" s="4">
        <v>8.6</v>
      </c>
    </row>
    <row r="50" spans="1:5" x14ac:dyDescent="0.35">
      <c r="A50" s="72">
        <v>2021</v>
      </c>
      <c r="B50" t="s">
        <v>103</v>
      </c>
      <c r="C50" s="26">
        <v>23.6</v>
      </c>
      <c r="D50" s="26">
        <v>27.7</v>
      </c>
      <c r="E50" s="51" t="s">
        <v>202</v>
      </c>
    </row>
    <row r="51" spans="1:5" x14ac:dyDescent="0.35">
      <c r="A51" s="72">
        <v>2021</v>
      </c>
      <c r="B51" t="s">
        <v>104</v>
      </c>
      <c r="C51" s="26">
        <v>11.2</v>
      </c>
      <c r="D51" s="26">
        <v>15</v>
      </c>
      <c r="E51" s="4">
        <v>4.0999999999999996</v>
      </c>
    </row>
    <row r="52" spans="1:5" x14ac:dyDescent="0.35">
      <c r="A52" s="72">
        <v>2021</v>
      </c>
      <c r="B52" t="s">
        <v>106</v>
      </c>
      <c r="C52" s="26">
        <v>5.0999999999999996</v>
      </c>
      <c r="D52" s="26">
        <v>5.4</v>
      </c>
      <c r="E52" s="4">
        <v>6.8</v>
      </c>
    </row>
    <row r="53" spans="1:5" x14ac:dyDescent="0.35">
      <c r="A53" s="72">
        <v>2021</v>
      </c>
      <c r="B53" t="s">
        <v>105</v>
      </c>
      <c r="C53" s="26">
        <v>4.8</v>
      </c>
      <c r="D53" s="26">
        <v>4.9000000000000004</v>
      </c>
      <c r="E53" s="4">
        <v>8.9</v>
      </c>
    </row>
    <row r="54" spans="1:5" x14ac:dyDescent="0.35">
      <c r="A54" s="72">
        <v>2021</v>
      </c>
      <c r="B54" t="s">
        <v>107</v>
      </c>
      <c r="C54" s="26">
        <v>0.4</v>
      </c>
      <c r="D54" s="26">
        <v>0.4</v>
      </c>
      <c r="E54" s="4">
        <v>26.7</v>
      </c>
    </row>
    <row r="55" spans="1:5" x14ac:dyDescent="0.35">
      <c r="A55" s="72">
        <v>2021</v>
      </c>
      <c r="B55" t="s">
        <v>110</v>
      </c>
      <c r="C55" s="26">
        <v>0.1</v>
      </c>
      <c r="D55" s="26">
        <v>0.1</v>
      </c>
      <c r="E55" s="4">
        <v>8.6999999999999993</v>
      </c>
    </row>
    <row r="56" spans="1:5" x14ac:dyDescent="0.35">
      <c r="A56" s="72">
        <v>2022</v>
      </c>
      <c r="B56" t="s">
        <v>103</v>
      </c>
      <c r="C56" s="26">
        <v>26.9</v>
      </c>
      <c r="D56" s="26">
        <v>32.1</v>
      </c>
      <c r="E56" s="51" t="s">
        <v>202</v>
      </c>
    </row>
    <row r="57" spans="1:5" x14ac:dyDescent="0.35">
      <c r="A57" s="72">
        <v>2022</v>
      </c>
      <c r="B57" t="s">
        <v>104</v>
      </c>
      <c r="C57" s="26">
        <v>12.5</v>
      </c>
      <c r="D57" s="26">
        <v>17</v>
      </c>
      <c r="E57" s="4">
        <v>4</v>
      </c>
    </row>
    <row r="58" spans="1:5" x14ac:dyDescent="0.35">
      <c r="A58" s="72">
        <v>2022</v>
      </c>
      <c r="B58" t="s">
        <v>105</v>
      </c>
      <c r="C58" s="26">
        <v>6.2</v>
      </c>
      <c r="D58" s="26">
        <v>6.4</v>
      </c>
      <c r="E58" s="4">
        <v>8.6999999999999993</v>
      </c>
    </row>
    <row r="59" spans="1:5" x14ac:dyDescent="0.35">
      <c r="A59" s="72">
        <v>2022</v>
      </c>
      <c r="B59" t="s">
        <v>106</v>
      </c>
      <c r="C59" s="26">
        <v>5.3</v>
      </c>
      <c r="D59" s="26">
        <v>5.7</v>
      </c>
      <c r="E59" s="4">
        <v>6.7</v>
      </c>
    </row>
    <row r="60" spans="1:5" x14ac:dyDescent="0.35">
      <c r="A60" s="72">
        <v>2022</v>
      </c>
      <c r="B60" t="s">
        <v>107</v>
      </c>
      <c r="C60" s="26">
        <v>0.5</v>
      </c>
      <c r="D60" s="26">
        <v>0.5</v>
      </c>
      <c r="E60" s="4">
        <v>26.7</v>
      </c>
    </row>
    <row r="61" spans="1:5" x14ac:dyDescent="0.35">
      <c r="A61" s="72">
        <v>2022</v>
      </c>
      <c r="B61" t="s">
        <v>110</v>
      </c>
      <c r="C61" s="26">
        <v>0.1</v>
      </c>
      <c r="D61" s="26">
        <v>0.1</v>
      </c>
      <c r="E61" s="4">
        <v>8.6999999999999993</v>
      </c>
    </row>
    <row r="62" spans="1:5" x14ac:dyDescent="0.35">
      <c r="A62" s="72">
        <v>2023</v>
      </c>
      <c r="B62" t="s">
        <v>103</v>
      </c>
      <c r="C62" s="26">
        <v>28.2</v>
      </c>
      <c r="D62" s="26">
        <v>34.1</v>
      </c>
      <c r="E62" s="51" t="s">
        <v>202</v>
      </c>
    </row>
    <row r="63" spans="1:5" x14ac:dyDescent="0.35">
      <c r="A63" s="72">
        <v>2023</v>
      </c>
      <c r="B63" t="s">
        <v>104</v>
      </c>
      <c r="C63" s="26">
        <v>13.6</v>
      </c>
      <c r="D63" s="26">
        <v>19.100000000000001</v>
      </c>
      <c r="E63" s="4">
        <v>3.8</v>
      </c>
    </row>
    <row r="64" spans="1:5" x14ac:dyDescent="0.35">
      <c r="A64" s="72">
        <v>2023</v>
      </c>
      <c r="B64" t="s">
        <v>105</v>
      </c>
      <c r="C64" s="26">
        <v>6.9</v>
      </c>
      <c r="D64" s="26">
        <v>7.1</v>
      </c>
      <c r="E64" s="4">
        <v>8.6999999999999993</v>
      </c>
    </row>
    <row r="65" spans="1:5" x14ac:dyDescent="0.35">
      <c r="A65" s="72">
        <v>2023</v>
      </c>
      <c r="B65" t="s">
        <v>106</v>
      </c>
      <c r="C65" s="26">
        <v>4.3</v>
      </c>
      <c r="D65" s="26">
        <v>4.5</v>
      </c>
      <c r="E65" s="4">
        <v>6.5</v>
      </c>
    </row>
    <row r="66" spans="1:5" x14ac:dyDescent="0.35">
      <c r="A66" s="72">
        <v>2023</v>
      </c>
      <c r="B66" t="s">
        <v>107</v>
      </c>
      <c r="C66" s="26">
        <v>0.5</v>
      </c>
      <c r="D66" s="26">
        <v>0.6</v>
      </c>
      <c r="E66" s="4">
        <v>26.7</v>
      </c>
    </row>
    <row r="67" spans="1:5" x14ac:dyDescent="0.35">
      <c r="A67" s="73">
        <v>2023</v>
      </c>
      <c r="B67" s="12" t="s">
        <v>110</v>
      </c>
      <c r="C67" s="27">
        <v>0.1</v>
      </c>
      <c r="D67" s="27">
        <v>0.1</v>
      </c>
      <c r="E67" s="11">
        <v>8.1999999999999993</v>
      </c>
    </row>
    <row r="69" spans="1:5" x14ac:dyDescent="0.35">
      <c r="A69" s="66" t="s">
        <v>50</v>
      </c>
    </row>
    <row r="71" spans="1:5" x14ac:dyDescent="0.35">
      <c r="A7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50"/>
  <sheetViews>
    <sheetView workbookViewId="0"/>
  </sheetViews>
  <sheetFormatPr defaultColWidth="10.90625" defaultRowHeight="14.5" x14ac:dyDescent="0.35"/>
  <cols>
    <col min="1" max="1" width="6.7265625" style="66" customWidth="1"/>
    <col min="2" max="2" width="82.7265625" customWidth="1"/>
    <col min="3" max="3" width="23.7265625" customWidth="1"/>
    <col min="4" max="4" width="32.7265625" customWidth="1"/>
  </cols>
  <sheetData>
    <row r="1" spans="1:4" x14ac:dyDescent="0.35">
      <c r="A1" s="66" t="s">
        <v>111</v>
      </c>
    </row>
    <row r="3" spans="1:4" x14ac:dyDescent="0.35">
      <c r="A3" s="71" t="s">
        <v>1</v>
      </c>
      <c r="B3" s="5" t="s">
        <v>112</v>
      </c>
      <c r="C3" s="5" t="s">
        <v>113</v>
      </c>
      <c r="D3" s="7" t="s">
        <v>114</v>
      </c>
    </row>
    <row r="4" spans="1:4" x14ac:dyDescent="0.35">
      <c r="A4" s="72">
        <v>2014</v>
      </c>
      <c r="B4" t="s">
        <v>115</v>
      </c>
      <c r="C4" s="28" t="s">
        <v>116</v>
      </c>
      <c r="D4" s="43">
        <v>2835</v>
      </c>
    </row>
    <row r="5" spans="1:4" x14ac:dyDescent="0.35">
      <c r="A5" s="72">
        <v>2014</v>
      </c>
      <c r="B5" t="s">
        <v>117</v>
      </c>
      <c r="C5" s="28" t="s">
        <v>118</v>
      </c>
      <c r="D5" s="43">
        <v>509.7</v>
      </c>
    </row>
    <row r="6" spans="1:4" x14ac:dyDescent="0.35">
      <c r="A6" s="72">
        <v>2014</v>
      </c>
      <c r="B6" t="s">
        <v>119</v>
      </c>
      <c r="C6" s="28" t="s">
        <v>120</v>
      </c>
      <c r="D6" s="43">
        <v>63.6</v>
      </c>
    </row>
    <row r="7" spans="1:4" x14ac:dyDescent="0.35">
      <c r="A7" s="72">
        <v>2014</v>
      </c>
      <c r="B7" t="s">
        <v>121</v>
      </c>
      <c r="C7" s="28" t="s">
        <v>122</v>
      </c>
      <c r="D7" s="43">
        <v>1.7</v>
      </c>
    </row>
    <row r="8" spans="1:4" x14ac:dyDescent="0.35">
      <c r="A8" s="72">
        <v>2015</v>
      </c>
      <c r="B8" t="s">
        <v>115</v>
      </c>
      <c r="C8" s="28" t="s">
        <v>123</v>
      </c>
      <c r="D8" s="43">
        <v>2590.6</v>
      </c>
    </row>
    <row r="9" spans="1:4" x14ac:dyDescent="0.35">
      <c r="A9" s="72">
        <v>2015</v>
      </c>
      <c r="B9" t="s">
        <v>117</v>
      </c>
      <c r="C9" s="28" t="s">
        <v>124</v>
      </c>
      <c r="D9" s="43">
        <v>572.20000000000005</v>
      </c>
    </row>
    <row r="10" spans="1:4" x14ac:dyDescent="0.35">
      <c r="A10" s="72">
        <v>2015</v>
      </c>
      <c r="B10" t="s">
        <v>121</v>
      </c>
      <c r="C10" s="28" t="s">
        <v>122</v>
      </c>
      <c r="D10" s="43">
        <v>24.9</v>
      </c>
    </row>
    <row r="11" spans="1:4" x14ac:dyDescent="0.35">
      <c r="A11" s="72">
        <v>2015</v>
      </c>
      <c r="B11" t="s">
        <v>119</v>
      </c>
      <c r="C11" s="28" t="s">
        <v>122</v>
      </c>
      <c r="D11" s="43">
        <v>25.5</v>
      </c>
    </row>
    <row r="12" spans="1:4" x14ac:dyDescent="0.35">
      <c r="A12" s="72">
        <v>2016</v>
      </c>
      <c r="B12" t="s">
        <v>115</v>
      </c>
      <c r="C12" s="28" t="s">
        <v>125</v>
      </c>
      <c r="D12" s="43">
        <v>3773.5</v>
      </c>
    </row>
    <row r="13" spans="1:4" x14ac:dyDescent="0.35">
      <c r="A13" s="72">
        <v>2016</v>
      </c>
      <c r="B13" t="s">
        <v>117</v>
      </c>
      <c r="C13" s="28" t="s">
        <v>126</v>
      </c>
      <c r="D13" s="43">
        <v>425.5</v>
      </c>
    </row>
    <row r="14" spans="1:4" x14ac:dyDescent="0.35">
      <c r="A14" s="72">
        <v>2016</v>
      </c>
      <c r="B14" t="s">
        <v>119</v>
      </c>
      <c r="C14" s="28" t="s">
        <v>127</v>
      </c>
      <c r="D14" s="43">
        <v>71.5</v>
      </c>
    </row>
    <row r="15" spans="1:4" x14ac:dyDescent="0.35">
      <c r="A15" s="72">
        <v>2016</v>
      </c>
      <c r="B15" t="s">
        <v>121</v>
      </c>
      <c r="C15" s="28" t="s">
        <v>120</v>
      </c>
      <c r="D15" s="43">
        <v>37.1</v>
      </c>
    </row>
    <row r="16" spans="1:4" x14ac:dyDescent="0.35">
      <c r="A16" s="72">
        <v>2017</v>
      </c>
      <c r="B16" t="s">
        <v>115</v>
      </c>
      <c r="C16" s="28" t="s">
        <v>128</v>
      </c>
      <c r="D16" s="43">
        <v>3393.3</v>
      </c>
    </row>
    <row r="17" spans="1:4" x14ac:dyDescent="0.35">
      <c r="A17" s="72">
        <v>2017</v>
      </c>
      <c r="B17" t="s">
        <v>117</v>
      </c>
      <c r="C17" s="28" t="s">
        <v>129</v>
      </c>
      <c r="D17" s="43">
        <v>398.1</v>
      </c>
    </row>
    <row r="18" spans="1:4" x14ac:dyDescent="0.35">
      <c r="A18" s="72">
        <v>2017</v>
      </c>
      <c r="B18" t="s">
        <v>121</v>
      </c>
      <c r="C18" s="28" t="s">
        <v>122</v>
      </c>
      <c r="D18" s="43">
        <v>13.7</v>
      </c>
    </row>
    <row r="19" spans="1:4" x14ac:dyDescent="0.35">
      <c r="A19" s="72">
        <v>2017</v>
      </c>
      <c r="B19" t="s">
        <v>119</v>
      </c>
      <c r="C19" s="28" t="s">
        <v>122</v>
      </c>
      <c r="D19" s="43">
        <v>19.899999999999999</v>
      </c>
    </row>
    <row r="20" spans="1:4" x14ac:dyDescent="0.35">
      <c r="A20" s="72">
        <v>2018</v>
      </c>
      <c r="B20" t="s">
        <v>115</v>
      </c>
      <c r="C20" s="28" t="s">
        <v>130</v>
      </c>
      <c r="D20" s="43">
        <v>3957</v>
      </c>
    </row>
    <row r="21" spans="1:4" x14ac:dyDescent="0.35">
      <c r="A21" s="72">
        <v>2018</v>
      </c>
      <c r="B21" t="s">
        <v>117</v>
      </c>
      <c r="C21" s="28" t="s">
        <v>131</v>
      </c>
      <c r="D21" s="43">
        <v>562.20000000000005</v>
      </c>
    </row>
    <row r="22" spans="1:4" x14ac:dyDescent="0.35">
      <c r="A22" s="72">
        <v>2018</v>
      </c>
      <c r="B22" t="s">
        <v>119</v>
      </c>
      <c r="C22" s="28" t="s">
        <v>122</v>
      </c>
      <c r="D22" s="43">
        <v>51.2</v>
      </c>
    </row>
    <row r="23" spans="1:4" x14ac:dyDescent="0.35">
      <c r="A23" s="72">
        <v>2018</v>
      </c>
      <c r="B23" t="s">
        <v>121</v>
      </c>
      <c r="C23" s="28" t="s">
        <v>122</v>
      </c>
      <c r="D23" s="43">
        <v>7.7</v>
      </c>
    </row>
    <row r="24" spans="1:4" x14ac:dyDescent="0.35">
      <c r="A24" s="72">
        <v>2019</v>
      </c>
      <c r="B24" t="s">
        <v>115</v>
      </c>
      <c r="C24" s="28" t="s">
        <v>132</v>
      </c>
      <c r="D24" s="43">
        <v>4499.2</v>
      </c>
    </row>
    <row r="25" spans="1:4" x14ac:dyDescent="0.35">
      <c r="A25" s="72">
        <v>2019</v>
      </c>
      <c r="B25" t="s">
        <v>117</v>
      </c>
      <c r="C25" s="28" t="s">
        <v>133</v>
      </c>
      <c r="D25" s="43">
        <v>213.2</v>
      </c>
    </row>
    <row r="26" spans="1:4" x14ac:dyDescent="0.35">
      <c r="A26" s="72">
        <v>2019</v>
      </c>
      <c r="B26" t="s">
        <v>121</v>
      </c>
      <c r="C26" s="28" t="s">
        <v>122</v>
      </c>
      <c r="D26" s="43">
        <v>9.6</v>
      </c>
    </row>
    <row r="27" spans="1:4" x14ac:dyDescent="0.35">
      <c r="A27" s="72">
        <v>2019</v>
      </c>
      <c r="B27" t="s">
        <v>119</v>
      </c>
      <c r="C27" s="28" t="s">
        <v>122</v>
      </c>
      <c r="D27" s="43">
        <v>33.9</v>
      </c>
    </row>
    <row r="28" spans="1:4" x14ac:dyDescent="0.35">
      <c r="A28" s="72">
        <v>2020</v>
      </c>
      <c r="B28" t="s">
        <v>115</v>
      </c>
      <c r="C28" s="28" t="s">
        <v>134</v>
      </c>
      <c r="D28" s="43">
        <v>4324.6000000000004</v>
      </c>
    </row>
    <row r="29" spans="1:4" x14ac:dyDescent="0.35">
      <c r="A29" s="72">
        <v>2020</v>
      </c>
      <c r="B29" t="s">
        <v>117</v>
      </c>
      <c r="C29" s="28" t="s">
        <v>135</v>
      </c>
      <c r="D29" s="43">
        <v>182</v>
      </c>
    </row>
    <row r="30" spans="1:4" x14ac:dyDescent="0.35">
      <c r="A30" s="72">
        <v>2020</v>
      </c>
      <c r="B30" t="s">
        <v>121</v>
      </c>
      <c r="C30" s="28" t="s">
        <v>122</v>
      </c>
      <c r="D30" s="43">
        <v>10.4</v>
      </c>
    </row>
    <row r="31" spans="1:4" x14ac:dyDescent="0.35">
      <c r="A31" s="72">
        <v>2020</v>
      </c>
      <c r="B31" t="s">
        <v>119</v>
      </c>
      <c r="C31" s="28" t="s">
        <v>122</v>
      </c>
      <c r="D31" s="43">
        <v>11.2</v>
      </c>
    </row>
    <row r="32" spans="1:4" x14ac:dyDescent="0.35">
      <c r="A32" s="72">
        <v>2021</v>
      </c>
      <c r="B32" t="s">
        <v>115</v>
      </c>
      <c r="C32" s="28" t="s">
        <v>136</v>
      </c>
      <c r="D32" s="43">
        <v>5900</v>
      </c>
    </row>
    <row r="33" spans="1:4" x14ac:dyDescent="0.35">
      <c r="A33" s="72">
        <v>2021</v>
      </c>
      <c r="B33" t="s">
        <v>117</v>
      </c>
      <c r="C33" s="28" t="s">
        <v>120</v>
      </c>
      <c r="D33" s="43">
        <v>114.5</v>
      </c>
    </row>
    <row r="34" spans="1:4" x14ac:dyDescent="0.35">
      <c r="A34" s="72">
        <v>2021</v>
      </c>
      <c r="B34" t="s">
        <v>121</v>
      </c>
      <c r="C34" s="28" t="s">
        <v>122</v>
      </c>
      <c r="D34" s="43">
        <v>1.6</v>
      </c>
    </row>
    <row r="35" spans="1:4" x14ac:dyDescent="0.35">
      <c r="A35" s="72">
        <v>2021</v>
      </c>
      <c r="B35" t="s">
        <v>119</v>
      </c>
      <c r="C35" s="28" t="s">
        <v>122</v>
      </c>
      <c r="D35" s="43">
        <v>12.3</v>
      </c>
    </row>
    <row r="36" spans="1:4" x14ac:dyDescent="0.35">
      <c r="A36" s="72">
        <v>2022</v>
      </c>
      <c r="B36" t="s">
        <v>115</v>
      </c>
      <c r="C36" s="28" t="s">
        <v>137</v>
      </c>
      <c r="D36" s="43">
        <v>8313.5</v>
      </c>
    </row>
    <row r="37" spans="1:4" x14ac:dyDescent="0.35">
      <c r="A37" s="72">
        <v>2022</v>
      </c>
      <c r="B37" t="s">
        <v>117</v>
      </c>
      <c r="C37" s="28" t="s">
        <v>138</v>
      </c>
      <c r="D37" s="43">
        <v>431.3</v>
      </c>
    </row>
    <row r="38" spans="1:4" x14ac:dyDescent="0.35">
      <c r="A38" s="72">
        <v>2022</v>
      </c>
      <c r="B38" t="s">
        <v>121</v>
      </c>
      <c r="C38" s="28" t="s">
        <v>139</v>
      </c>
      <c r="D38" s="43">
        <v>25.2</v>
      </c>
    </row>
    <row r="39" spans="1:4" x14ac:dyDescent="0.35">
      <c r="A39" s="72">
        <v>2022</v>
      </c>
      <c r="B39" t="s">
        <v>119</v>
      </c>
      <c r="C39" s="28" t="s">
        <v>122</v>
      </c>
      <c r="D39" s="43">
        <v>16.899999999999999</v>
      </c>
    </row>
    <row r="40" spans="1:4" x14ac:dyDescent="0.35">
      <c r="A40" s="72">
        <v>2023</v>
      </c>
      <c r="B40" t="s">
        <v>115</v>
      </c>
      <c r="C40" s="28" t="s">
        <v>140</v>
      </c>
      <c r="D40" s="43">
        <v>10248.6</v>
      </c>
    </row>
    <row r="41" spans="1:4" x14ac:dyDescent="0.35">
      <c r="A41" s="72">
        <v>2023</v>
      </c>
      <c r="B41" t="s">
        <v>117</v>
      </c>
      <c r="C41" s="28" t="s">
        <v>141</v>
      </c>
      <c r="D41" s="43">
        <v>566.29999999999995</v>
      </c>
    </row>
    <row r="42" spans="1:4" x14ac:dyDescent="0.35">
      <c r="A42" s="72">
        <v>2023</v>
      </c>
      <c r="B42" t="s">
        <v>121</v>
      </c>
      <c r="C42" s="28" t="s">
        <v>122</v>
      </c>
      <c r="D42" s="43">
        <v>34.799999999999997</v>
      </c>
    </row>
    <row r="43" spans="1:4" x14ac:dyDescent="0.35">
      <c r="A43" s="73">
        <v>2023</v>
      </c>
      <c r="B43" s="12" t="s">
        <v>119</v>
      </c>
      <c r="C43" s="29" t="s">
        <v>122</v>
      </c>
      <c r="D43" s="45">
        <v>35.5</v>
      </c>
    </row>
    <row r="45" spans="1:4" x14ac:dyDescent="0.35">
      <c r="A45" s="66" t="s">
        <v>53</v>
      </c>
    </row>
    <row r="46" spans="1:4" x14ac:dyDescent="0.35">
      <c r="A46" s="66" t="s">
        <v>54</v>
      </c>
    </row>
    <row r="48" spans="1:4" x14ac:dyDescent="0.35">
      <c r="A48" s="66" t="s">
        <v>50</v>
      </c>
    </row>
    <row r="50" spans="1:1" x14ac:dyDescent="0.35">
      <c r="A50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0"/>
  <sheetViews>
    <sheetView workbookViewId="0"/>
  </sheetViews>
  <sheetFormatPr defaultColWidth="10.90625" defaultRowHeight="14.5" x14ac:dyDescent="0.35"/>
  <cols>
    <col min="1" max="1" width="6.7265625" style="66" customWidth="1"/>
    <col min="2" max="2" width="39.7265625" customWidth="1"/>
    <col min="3" max="3" width="27.7265625" customWidth="1"/>
  </cols>
  <sheetData>
    <row r="1" spans="1:3" x14ac:dyDescent="0.35">
      <c r="A1" s="66" t="s">
        <v>142</v>
      </c>
    </row>
    <row r="3" spans="1:3" x14ac:dyDescent="0.35">
      <c r="A3" s="71" t="s">
        <v>1</v>
      </c>
      <c r="B3" s="5" t="s">
        <v>143</v>
      </c>
      <c r="C3" s="7" t="s">
        <v>48</v>
      </c>
    </row>
    <row r="4" spans="1:3" x14ac:dyDescent="0.35">
      <c r="A4" s="72">
        <v>2014</v>
      </c>
      <c r="B4" t="s">
        <v>144</v>
      </c>
      <c r="C4" s="30">
        <v>345.8</v>
      </c>
    </row>
    <row r="5" spans="1:3" x14ac:dyDescent="0.35">
      <c r="A5" s="72">
        <v>2014</v>
      </c>
      <c r="B5" t="s">
        <v>145</v>
      </c>
      <c r="C5" s="30">
        <v>299.10000000000002</v>
      </c>
    </row>
    <row r="6" spans="1:3" x14ac:dyDescent="0.35">
      <c r="A6" s="72">
        <v>2015</v>
      </c>
      <c r="B6" t="s">
        <v>144</v>
      </c>
      <c r="C6" s="30">
        <v>348.2</v>
      </c>
    </row>
    <row r="7" spans="1:3" x14ac:dyDescent="0.35">
      <c r="A7" s="72">
        <v>2015</v>
      </c>
      <c r="B7" t="s">
        <v>145</v>
      </c>
      <c r="C7" s="30">
        <v>310.7</v>
      </c>
    </row>
    <row r="8" spans="1:3" x14ac:dyDescent="0.35">
      <c r="A8" s="72">
        <v>2016</v>
      </c>
      <c r="B8" t="s">
        <v>144</v>
      </c>
      <c r="C8" s="30">
        <v>350.9</v>
      </c>
    </row>
    <row r="9" spans="1:3" x14ac:dyDescent="0.35">
      <c r="A9" s="72">
        <v>2016</v>
      </c>
      <c r="B9" t="s">
        <v>145</v>
      </c>
      <c r="C9" s="30">
        <v>312.2</v>
      </c>
    </row>
    <row r="10" spans="1:3" x14ac:dyDescent="0.35">
      <c r="A10" s="72">
        <v>2017</v>
      </c>
      <c r="B10" t="s">
        <v>144</v>
      </c>
      <c r="C10" s="30">
        <v>352.1</v>
      </c>
    </row>
    <row r="11" spans="1:3" x14ac:dyDescent="0.35">
      <c r="A11" s="72">
        <v>2017</v>
      </c>
      <c r="B11" t="s">
        <v>145</v>
      </c>
      <c r="C11" s="30">
        <v>315.3</v>
      </c>
    </row>
    <row r="12" spans="1:3" x14ac:dyDescent="0.35">
      <c r="A12" s="72">
        <v>2018</v>
      </c>
      <c r="B12" t="s">
        <v>144</v>
      </c>
      <c r="C12" s="30">
        <v>352.2</v>
      </c>
    </row>
    <row r="13" spans="1:3" x14ac:dyDescent="0.35">
      <c r="A13" s="72">
        <v>2018</v>
      </c>
      <c r="B13" t="s">
        <v>145</v>
      </c>
      <c r="C13" s="30">
        <v>318.10000000000002</v>
      </c>
    </row>
    <row r="14" spans="1:3" x14ac:dyDescent="0.35">
      <c r="A14" s="72">
        <v>2019</v>
      </c>
      <c r="B14" t="s">
        <v>144</v>
      </c>
      <c r="C14" s="30">
        <v>351.9</v>
      </c>
    </row>
    <row r="15" spans="1:3" x14ac:dyDescent="0.35">
      <c r="A15" s="72">
        <v>2019</v>
      </c>
      <c r="B15" t="s">
        <v>145</v>
      </c>
      <c r="C15" s="30">
        <v>313.89999999999998</v>
      </c>
    </row>
    <row r="16" spans="1:3" x14ac:dyDescent="0.35">
      <c r="A16" s="72">
        <v>2020</v>
      </c>
      <c r="B16" t="s">
        <v>144</v>
      </c>
      <c r="C16" s="30">
        <v>341.4</v>
      </c>
    </row>
    <row r="17" spans="1:3" x14ac:dyDescent="0.35">
      <c r="A17" s="72">
        <v>2020</v>
      </c>
      <c r="B17" t="s">
        <v>145</v>
      </c>
      <c r="C17" s="30">
        <v>276.3</v>
      </c>
    </row>
    <row r="18" spans="1:3" x14ac:dyDescent="0.35">
      <c r="A18" s="72">
        <v>2021</v>
      </c>
      <c r="B18" t="s">
        <v>144</v>
      </c>
      <c r="C18" s="30">
        <v>335.9</v>
      </c>
    </row>
    <row r="19" spans="1:3" x14ac:dyDescent="0.35">
      <c r="A19" s="72">
        <v>2021</v>
      </c>
      <c r="B19" t="s">
        <v>145</v>
      </c>
      <c r="C19" s="30">
        <v>269</v>
      </c>
    </row>
    <row r="20" spans="1:3" x14ac:dyDescent="0.35">
      <c r="A20" s="72">
        <v>2022</v>
      </c>
      <c r="B20" t="s">
        <v>144</v>
      </c>
      <c r="C20" s="30">
        <v>334.4</v>
      </c>
    </row>
    <row r="21" spans="1:3" x14ac:dyDescent="0.35">
      <c r="A21" s="72">
        <v>2022</v>
      </c>
      <c r="B21" t="s">
        <v>145</v>
      </c>
      <c r="C21" s="30">
        <v>270</v>
      </c>
    </row>
    <row r="22" spans="1:3" x14ac:dyDescent="0.35">
      <c r="A22" s="72">
        <v>2023</v>
      </c>
      <c r="B22" t="s">
        <v>144</v>
      </c>
      <c r="C22" s="30">
        <v>331</v>
      </c>
    </row>
    <row r="23" spans="1:3" x14ac:dyDescent="0.35">
      <c r="A23" s="73">
        <v>2023</v>
      </c>
      <c r="B23" s="12" t="s">
        <v>145</v>
      </c>
      <c r="C23" s="31">
        <v>272.2</v>
      </c>
    </row>
    <row r="25" spans="1:3" x14ac:dyDescent="0.35">
      <c r="A25" s="66" t="s">
        <v>50</v>
      </c>
    </row>
    <row r="27" spans="1:3" x14ac:dyDescent="0.35">
      <c r="A27" s="66" t="s">
        <v>146</v>
      </c>
    </row>
    <row r="28" spans="1:3" x14ac:dyDescent="0.35">
      <c r="A28" s="66" t="s">
        <v>147</v>
      </c>
    </row>
    <row r="30" spans="1:3" x14ac:dyDescent="0.35">
      <c r="A30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1"/>
  <sheetViews>
    <sheetView workbookViewId="0"/>
  </sheetViews>
  <sheetFormatPr defaultColWidth="10.90625" defaultRowHeight="14.5" x14ac:dyDescent="0.35"/>
  <cols>
    <col min="1" max="1" width="6.7265625" style="66" customWidth="1"/>
    <col min="2" max="2" width="39.7265625" customWidth="1"/>
    <col min="3" max="3" width="23.7265625" customWidth="1"/>
  </cols>
  <sheetData>
    <row r="1" spans="1:3" x14ac:dyDescent="0.35">
      <c r="A1" s="66" t="s">
        <v>148</v>
      </c>
    </row>
    <row r="3" spans="1:3" x14ac:dyDescent="0.35">
      <c r="A3" s="71" t="s">
        <v>1</v>
      </c>
      <c r="B3" s="5" t="s">
        <v>149</v>
      </c>
      <c r="C3" s="7" t="s">
        <v>150</v>
      </c>
    </row>
    <row r="4" spans="1:3" x14ac:dyDescent="0.35">
      <c r="A4" s="72">
        <v>2014</v>
      </c>
      <c r="B4" t="s">
        <v>144</v>
      </c>
      <c r="C4" s="4">
        <v>172</v>
      </c>
    </row>
    <row r="5" spans="1:3" x14ac:dyDescent="0.35">
      <c r="A5" s="72">
        <v>2014</v>
      </c>
      <c r="B5" t="s">
        <v>145</v>
      </c>
      <c r="C5" s="4">
        <v>44.1</v>
      </c>
    </row>
    <row r="6" spans="1:3" x14ac:dyDescent="0.35">
      <c r="A6" s="72">
        <v>2015</v>
      </c>
      <c r="B6" t="s">
        <v>144</v>
      </c>
      <c r="C6" s="4">
        <v>181.2</v>
      </c>
    </row>
    <row r="7" spans="1:3" x14ac:dyDescent="0.35">
      <c r="A7" s="72">
        <v>2015</v>
      </c>
      <c r="B7" t="s">
        <v>145</v>
      </c>
      <c r="C7" s="4">
        <v>46.9</v>
      </c>
    </row>
    <row r="8" spans="1:3" x14ac:dyDescent="0.35">
      <c r="A8" s="72">
        <v>2016</v>
      </c>
      <c r="B8" t="s">
        <v>144</v>
      </c>
      <c r="C8" s="4">
        <v>182.8</v>
      </c>
    </row>
    <row r="9" spans="1:3" x14ac:dyDescent="0.35">
      <c r="A9" s="72">
        <v>2016</v>
      </c>
      <c r="B9" t="s">
        <v>145</v>
      </c>
      <c r="C9" s="4">
        <v>48.3</v>
      </c>
    </row>
    <row r="10" spans="1:3" x14ac:dyDescent="0.35">
      <c r="A10" s="72">
        <v>2017</v>
      </c>
      <c r="B10" t="s">
        <v>144</v>
      </c>
      <c r="C10" s="4">
        <v>191.7</v>
      </c>
    </row>
    <row r="11" spans="1:3" x14ac:dyDescent="0.35">
      <c r="A11" s="72">
        <v>2017</v>
      </c>
      <c r="B11" t="s">
        <v>145</v>
      </c>
      <c r="C11" s="4">
        <v>51.8</v>
      </c>
    </row>
    <row r="12" spans="1:3" x14ac:dyDescent="0.35">
      <c r="A12" s="72">
        <v>2018</v>
      </c>
      <c r="B12" t="s">
        <v>144</v>
      </c>
      <c r="C12" s="4">
        <v>193.9</v>
      </c>
    </row>
    <row r="13" spans="1:3" x14ac:dyDescent="0.35">
      <c r="A13" s="72">
        <v>2018</v>
      </c>
      <c r="B13" t="s">
        <v>145</v>
      </c>
      <c r="C13" s="4">
        <v>53.8</v>
      </c>
    </row>
    <row r="14" spans="1:3" x14ac:dyDescent="0.35">
      <c r="A14" s="72">
        <v>2019</v>
      </c>
      <c r="B14" t="s">
        <v>144</v>
      </c>
      <c r="C14" s="4">
        <v>174.5</v>
      </c>
    </row>
    <row r="15" spans="1:3" x14ac:dyDescent="0.35">
      <c r="A15" s="72">
        <v>2019</v>
      </c>
      <c r="B15" t="s">
        <v>145</v>
      </c>
      <c r="C15" s="4">
        <v>54.9</v>
      </c>
    </row>
    <row r="16" spans="1:3" x14ac:dyDescent="0.35">
      <c r="A16" s="72">
        <v>2020</v>
      </c>
      <c r="B16" t="s">
        <v>144</v>
      </c>
      <c r="C16" s="4">
        <v>181.8</v>
      </c>
    </row>
    <row r="17" spans="1:3" x14ac:dyDescent="0.35">
      <c r="A17" s="72">
        <v>2020</v>
      </c>
      <c r="B17" t="s">
        <v>145</v>
      </c>
      <c r="C17" s="4">
        <v>54.6</v>
      </c>
    </row>
    <row r="18" spans="1:3" x14ac:dyDescent="0.35">
      <c r="A18" s="72">
        <v>2021</v>
      </c>
      <c r="B18" t="s">
        <v>144</v>
      </c>
      <c r="C18" s="4">
        <v>182.5</v>
      </c>
    </row>
    <row r="19" spans="1:3" x14ac:dyDescent="0.35">
      <c r="A19" s="72">
        <v>2021</v>
      </c>
      <c r="B19" t="s">
        <v>145</v>
      </c>
      <c r="C19" s="4">
        <v>54.6</v>
      </c>
    </row>
    <row r="20" spans="1:3" x14ac:dyDescent="0.35">
      <c r="A20" s="72">
        <v>2022</v>
      </c>
      <c r="B20" t="s">
        <v>144</v>
      </c>
      <c r="C20" s="4">
        <v>191.3</v>
      </c>
    </row>
    <row r="21" spans="1:3" x14ac:dyDescent="0.35">
      <c r="A21" s="72">
        <v>2022</v>
      </c>
      <c r="B21" t="s">
        <v>145</v>
      </c>
      <c r="C21" s="4">
        <v>56.2</v>
      </c>
    </row>
    <row r="22" spans="1:3" x14ac:dyDescent="0.35">
      <c r="A22" s="72">
        <v>2023</v>
      </c>
      <c r="B22" t="s">
        <v>144</v>
      </c>
      <c r="C22" s="4">
        <v>203.2</v>
      </c>
    </row>
    <row r="23" spans="1:3" x14ac:dyDescent="0.35">
      <c r="A23" s="73">
        <v>2023</v>
      </c>
      <c r="B23" s="12" t="s">
        <v>145</v>
      </c>
      <c r="C23" s="11">
        <v>58.8</v>
      </c>
    </row>
    <row r="25" spans="1:3" x14ac:dyDescent="0.35">
      <c r="A25" s="66" t="s">
        <v>50</v>
      </c>
    </row>
    <row r="27" spans="1:3" x14ac:dyDescent="0.35">
      <c r="A27" s="66" t="s">
        <v>146</v>
      </c>
    </row>
    <row r="28" spans="1:3" x14ac:dyDescent="0.35">
      <c r="A28" s="66" t="s">
        <v>151</v>
      </c>
    </row>
    <row r="29" spans="1:3" x14ac:dyDescent="0.35">
      <c r="A29" s="66" t="s">
        <v>147</v>
      </c>
    </row>
    <row r="31" spans="1:3" x14ac:dyDescent="0.35">
      <c r="A3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3"/>
  <sheetViews>
    <sheetView workbookViewId="0"/>
  </sheetViews>
  <sheetFormatPr defaultColWidth="10.90625" defaultRowHeight="14.5" x14ac:dyDescent="0.35"/>
  <cols>
    <col min="1" max="1" width="6.7265625" style="66" customWidth="1"/>
    <col min="2" max="2" width="20.7265625" customWidth="1"/>
    <col min="3" max="3" width="49.7265625" customWidth="1"/>
    <col min="4" max="4" width="59.7265625" customWidth="1"/>
  </cols>
  <sheetData>
    <row r="1" spans="1:4" x14ac:dyDescent="0.35">
      <c r="A1" s="66" t="s">
        <v>152</v>
      </c>
    </row>
    <row r="3" spans="1:4" x14ac:dyDescent="0.35">
      <c r="A3" s="71" t="s">
        <v>1</v>
      </c>
      <c r="B3" s="5" t="s">
        <v>153</v>
      </c>
      <c r="C3" s="5" t="s">
        <v>154</v>
      </c>
      <c r="D3" s="7" t="s">
        <v>155</v>
      </c>
    </row>
    <row r="4" spans="1:4" x14ac:dyDescent="0.35">
      <c r="A4" s="72">
        <v>2014</v>
      </c>
      <c r="B4" s="32">
        <v>106.3</v>
      </c>
      <c r="C4" s="52">
        <v>216.1</v>
      </c>
      <c r="D4" s="4">
        <v>48.8</v>
      </c>
    </row>
    <row r="5" spans="1:4" x14ac:dyDescent="0.35">
      <c r="A5" s="72">
        <v>2015</v>
      </c>
      <c r="B5" s="32">
        <v>110.7</v>
      </c>
      <c r="C5" s="52">
        <v>228</v>
      </c>
      <c r="D5" s="4">
        <v>53.3</v>
      </c>
    </row>
    <row r="6" spans="1:4" x14ac:dyDescent="0.35">
      <c r="A6" s="72">
        <v>2016</v>
      </c>
      <c r="B6" s="32">
        <v>113.6</v>
      </c>
      <c r="C6" s="52">
        <v>231.1</v>
      </c>
      <c r="D6" s="4">
        <v>55.2</v>
      </c>
    </row>
    <row r="7" spans="1:4" x14ac:dyDescent="0.35">
      <c r="A7" s="72">
        <v>2017</v>
      </c>
      <c r="B7" s="32">
        <v>116.6</v>
      </c>
      <c r="C7" s="52">
        <v>243.5</v>
      </c>
      <c r="D7" s="4">
        <v>50.5</v>
      </c>
    </row>
    <row r="8" spans="1:4" x14ac:dyDescent="0.35">
      <c r="A8" s="72">
        <v>2018</v>
      </c>
      <c r="B8" s="32">
        <v>118.9</v>
      </c>
      <c r="C8" s="52">
        <v>247.8</v>
      </c>
      <c r="D8" s="4">
        <v>53.9</v>
      </c>
    </row>
    <row r="9" spans="1:4" x14ac:dyDescent="0.35">
      <c r="A9" s="72">
        <v>2019</v>
      </c>
      <c r="B9" s="32">
        <v>121.4</v>
      </c>
      <c r="C9" s="52">
        <v>229.4</v>
      </c>
      <c r="D9" s="4">
        <v>58.5</v>
      </c>
    </row>
    <row r="10" spans="1:4" x14ac:dyDescent="0.35">
      <c r="A10" s="72">
        <v>2020</v>
      </c>
      <c r="B10" s="32">
        <v>122.7</v>
      </c>
      <c r="C10" s="52">
        <v>236.4</v>
      </c>
      <c r="D10" s="4">
        <v>56.1</v>
      </c>
    </row>
    <row r="11" spans="1:4" x14ac:dyDescent="0.35">
      <c r="A11" s="72">
        <v>2021</v>
      </c>
      <c r="B11" s="32">
        <v>121.2</v>
      </c>
      <c r="C11" s="52">
        <v>237.2</v>
      </c>
      <c r="D11" s="4">
        <v>52.6</v>
      </c>
    </row>
    <row r="12" spans="1:4" x14ac:dyDescent="0.35">
      <c r="A12" s="72">
        <v>2022</v>
      </c>
      <c r="B12" s="32">
        <v>124.1</v>
      </c>
      <c r="C12" s="52">
        <v>247.5</v>
      </c>
      <c r="D12" s="4">
        <v>45.3</v>
      </c>
    </row>
    <row r="13" spans="1:4" x14ac:dyDescent="0.35">
      <c r="A13" s="73">
        <v>2023</v>
      </c>
      <c r="B13" s="33">
        <v>124.2</v>
      </c>
      <c r="C13" s="56">
        <v>261.89999999999998</v>
      </c>
      <c r="D13" s="11">
        <v>43.1</v>
      </c>
    </row>
    <row r="15" spans="1:4" x14ac:dyDescent="0.35">
      <c r="A15" s="66" t="s">
        <v>50</v>
      </c>
    </row>
    <row r="17" spans="1:1" x14ac:dyDescent="0.35">
      <c r="A17" s="66" t="s">
        <v>146</v>
      </c>
    </row>
    <row r="18" spans="1:1" x14ac:dyDescent="0.35">
      <c r="A18" s="66" t="s">
        <v>151</v>
      </c>
    </row>
    <row r="19" spans="1:1" x14ac:dyDescent="0.35">
      <c r="A19" s="66" t="s">
        <v>156</v>
      </c>
    </row>
    <row r="21" spans="1:1" x14ac:dyDescent="0.35">
      <c r="A21" s="70" t="str">
        <f>HYPERLINK("#'Spis treści'!A1", "Powrót do spisu treści")</f>
        <v>Powrót do spisu treści</v>
      </c>
    </row>
    <row r="23" spans="1:1" x14ac:dyDescent="0.35">
      <c r="A23" s="66" t="s">
        <v>203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1"/>
  <sheetViews>
    <sheetView workbookViewId="0"/>
  </sheetViews>
  <sheetFormatPr defaultColWidth="10.90625" defaultRowHeight="14.5" x14ac:dyDescent="0.35"/>
  <cols>
    <col min="1" max="1" width="6.7265625" style="66" customWidth="1"/>
    <col min="2" max="2" width="31.7265625" customWidth="1"/>
    <col min="3" max="3" width="27.7265625" customWidth="1"/>
    <col min="4" max="4" width="40.7265625" customWidth="1"/>
  </cols>
  <sheetData>
    <row r="1" spans="1:4" x14ac:dyDescent="0.35">
      <c r="A1" s="66" t="s">
        <v>157</v>
      </c>
    </row>
    <row r="3" spans="1:4" x14ac:dyDescent="0.35">
      <c r="A3" s="71" t="s">
        <v>1</v>
      </c>
      <c r="B3" s="5" t="s">
        <v>52</v>
      </c>
      <c r="C3" s="5" t="s">
        <v>48</v>
      </c>
      <c r="D3" s="7" t="s">
        <v>158</v>
      </c>
    </row>
    <row r="4" spans="1:4" x14ac:dyDescent="0.35">
      <c r="A4" s="72">
        <v>2014</v>
      </c>
      <c r="B4" s="74">
        <v>216.1</v>
      </c>
      <c r="C4" s="34">
        <v>644.9</v>
      </c>
      <c r="D4" s="35">
        <v>0.53600000000000003</v>
      </c>
    </row>
    <row r="5" spans="1:4" x14ac:dyDescent="0.35">
      <c r="A5" s="72">
        <v>2015</v>
      </c>
      <c r="B5" s="74">
        <v>228</v>
      </c>
      <c r="C5" s="34">
        <v>658.9</v>
      </c>
      <c r="D5" s="35">
        <v>0.52800000000000002</v>
      </c>
    </row>
    <row r="6" spans="1:4" x14ac:dyDescent="0.35">
      <c r="A6" s="72">
        <v>2016</v>
      </c>
      <c r="B6" s="74">
        <v>231.1</v>
      </c>
      <c r="C6" s="34">
        <v>663.1</v>
      </c>
      <c r="D6" s="35">
        <v>0.52900000000000003</v>
      </c>
    </row>
    <row r="7" spans="1:4" x14ac:dyDescent="0.35">
      <c r="A7" s="72">
        <v>2017</v>
      </c>
      <c r="B7" s="74">
        <v>243.5</v>
      </c>
      <c r="C7" s="34">
        <v>667.4</v>
      </c>
      <c r="D7" s="35">
        <v>0.52800000000000002</v>
      </c>
    </row>
    <row r="8" spans="1:4" x14ac:dyDescent="0.35">
      <c r="A8" s="72">
        <v>2018</v>
      </c>
      <c r="B8" s="74">
        <v>247.8</v>
      </c>
      <c r="C8" s="34">
        <v>670.2</v>
      </c>
      <c r="D8" s="35">
        <v>0.52500000000000002</v>
      </c>
    </row>
    <row r="9" spans="1:4" x14ac:dyDescent="0.35">
      <c r="A9" s="72">
        <v>2019</v>
      </c>
      <c r="B9" s="74">
        <v>229.4</v>
      </c>
      <c r="C9" s="34">
        <v>665.8</v>
      </c>
      <c r="D9" s="35">
        <v>0.52900000000000003</v>
      </c>
    </row>
    <row r="10" spans="1:4" x14ac:dyDescent="0.35">
      <c r="A10" s="72">
        <v>2020</v>
      </c>
      <c r="B10" s="74">
        <v>236.4</v>
      </c>
      <c r="C10" s="34">
        <v>617.70000000000005</v>
      </c>
      <c r="D10" s="35">
        <v>0.55300000000000005</v>
      </c>
    </row>
    <row r="11" spans="1:4" x14ac:dyDescent="0.35">
      <c r="A11" s="72">
        <v>2021</v>
      </c>
      <c r="B11" s="74">
        <v>237.2</v>
      </c>
      <c r="C11" s="34">
        <v>604.79999999999995</v>
      </c>
      <c r="D11" s="35">
        <v>0.55500000000000005</v>
      </c>
    </row>
    <row r="12" spans="1:4" x14ac:dyDescent="0.35">
      <c r="A12" s="72">
        <v>2022</v>
      </c>
      <c r="B12" s="74">
        <v>247.5</v>
      </c>
      <c r="C12" s="34">
        <v>604.4</v>
      </c>
      <c r="D12" s="35">
        <v>0.55300000000000005</v>
      </c>
    </row>
    <row r="13" spans="1:4" x14ac:dyDescent="0.35">
      <c r="A13" s="73">
        <v>2023</v>
      </c>
      <c r="B13" s="75">
        <v>261.89999999999998</v>
      </c>
      <c r="C13" s="36">
        <v>603.29999999999995</v>
      </c>
      <c r="D13" s="37">
        <v>0.54900000000000004</v>
      </c>
    </row>
    <row r="15" spans="1:4" x14ac:dyDescent="0.35">
      <c r="A15" s="66" t="s">
        <v>50</v>
      </c>
    </row>
    <row r="17" spans="1:1" x14ac:dyDescent="0.35">
      <c r="A17" s="66" t="s">
        <v>146</v>
      </c>
    </row>
    <row r="18" spans="1:1" x14ac:dyDescent="0.35">
      <c r="A18" s="66" t="s">
        <v>151</v>
      </c>
    </row>
    <row r="19" spans="1:1" x14ac:dyDescent="0.35">
      <c r="A19" s="66" t="s">
        <v>147</v>
      </c>
    </row>
    <row r="21" spans="1:1" x14ac:dyDescent="0.35">
      <c r="A2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29"/>
  <sheetViews>
    <sheetView workbookViewId="0"/>
  </sheetViews>
  <sheetFormatPr defaultColWidth="10.90625" defaultRowHeight="14.5" x14ac:dyDescent="0.35"/>
  <cols>
    <col min="1" max="1" width="37.7265625" customWidth="1"/>
    <col min="2" max="2" width="32.7265625" customWidth="1"/>
  </cols>
  <sheetData>
    <row r="1" spans="1:2" x14ac:dyDescent="0.35">
      <c r="A1" t="s">
        <v>159</v>
      </c>
    </row>
    <row r="3" spans="1:2" x14ac:dyDescent="0.35">
      <c r="A3" s="6" t="s">
        <v>160</v>
      </c>
      <c r="B3" s="7" t="s">
        <v>114</v>
      </c>
    </row>
    <row r="4" spans="1:2" x14ac:dyDescent="0.35">
      <c r="A4" s="3" t="s">
        <v>161</v>
      </c>
      <c r="B4" s="43">
        <v>63479</v>
      </c>
    </row>
    <row r="5" spans="1:2" x14ac:dyDescent="0.35">
      <c r="A5" s="3" t="s">
        <v>162</v>
      </c>
      <c r="B5" s="43">
        <v>38374.5</v>
      </c>
    </row>
    <row r="6" spans="1:2" x14ac:dyDescent="0.35">
      <c r="A6" s="3" t="s">
        <v>163</v>
      </c>
      <c r="B6" s="43">
        <v>30318</v>
      </c>
    </row>
    <row r="7" spans="1:2" x14ac:dyDescent="0.35">
      <c r="A7" s="3" t="s">
        <v>164</v>
      </c>
      <c r="B7" s="43">
        <v>22272.6</v>
      </c>
    </row>
    <row r="8" spans="1:2" x14ac:dyDescent="0.35">
      <c r="A8" s="3" t="s">
        <v>165</v>
      </c>
      <c r="B8" s="43">
        <v>18540.3</v>
      </c>
    </row>
    <row r="9" spans="1:2" x14ac:dyDescent="0.35">
      <c r="A9" s="3" t="s">
        <v>166</v>
      </c>
      <c r="B9" s="43">
        <v>15464.5</v>
      </c>
    </row>
    <row r="10" spans="1:2" x14ac:dyDescent="0.35">
      <c r="A10" s="3" t="s">
        <v>167</v>
      </c>
      <c r="B10" s="43">
        <v>13639.5</v>
      </c>
    </row>
    <row r="11" spans="1:2" x14ac:dyDescent="0.35">
      <c r="A11" s="3" t="s">
        <v>168</v>
      </c>
      <c r="B11" s="43">
        <v>10281.299999999999</v>
      </c>
    </row>
    <row r="12" spans="1:2" x14ac:dyDescent="0.35">
      <c r="A12" s="3" t="s">
        <v>169</v>
      </c>
      <c r="B12" s="43">
        <v>10055.9</v>
      </c>
    </row>
    <row r="13" spans="1:2" x14ac:dyDescent="0.35">
      <c r="A13" s="3" t="s">
        <v>170</v>
      </c>
      <c r="B13" s="43">
        <v>9736.2999999999993</v>
      </c>
    </row>
    <row r="14" spans="1:2" x14ac:dyDescent="0.35">
      <c r="A14" s="3" t="s">
        <v>171</v>
      </c>
      <c r="B14" s="43">
        <v>8293.5</v>
      </c>
    </row>
    <row r="15" spans="1:2" x14ac:dyDescent="0.35">
      <c r="A15" s="3" t="s">
        <v>172</v>
      </c>
      <c r="B15" s="43">
        <v>6843.3</v>
      </c>
    </row>
    <row r="16" spans="1:2" x14ac:dyDescent="0.35">
      <c r="A16" s="3" t="s">
        <v>173</v>
      </c>
      <c r="B16" s="43">
        <v>4647.6000000000004</v>
      </c>
    </row>
    <row r="17" spans="1:2" x14ac:dyDescent="0.35">
      <c r="A17" s="3" t="s">
        <v>174</v>
      </c>
      <c r="B17" s="43">
        <v>4104.1000000000004</v>
      </c>
    </row>
    <row r="18" spans="1:2" x14ac:dyDescent="0.35">
      <c r="A18" s="3" t="s">
        <v>175</v>
      </c>
      <c r="B18" s="43">
        <v>2899</v>
      </c>
    </row>
    <row r="19" spans="1:2" x14ac:dyDescent="0.35">
      <c r="A19" s="3" t="s">
        <v>176</v>
      </c>
      <c r="B19" s="43">
        <v>1765.3</v>
      </c>
    </row>
    <row r="20" spans="1:2" x14ac:dyDescent="0.35">
      <c r="A20" s="3" t="s">
        <v>177</v>
      </c>
      <c r="B20" s="43">
        <v>761.3</v>
      </c>
    </row>
    <row r="21" spans="1:2" x14ac:dyDescent="0.35">
      <c r="A21" s="3" t="s">
        <v>178</v>
      </c>
      <c r="B21" s="43">
        <v>383.9</v>
      </c>
    </row>
    <row r="22" spans="1:2" x14ac:dyDescent="0.35">
      <c r="A22" s="10" t="s">
        <v>179</v>
      </c>
      <c r="B22" s="45">
        <v>288</v>
      </c>
    </row>
    <row r="24" spans="1:2" x14ac:dyDescent="0.35">
      <c r="A24" t="s">
        <v>50</v>
      </c>
    </row>
    <row r="26" spans="1:2" x14ac:dyDescent="0.35">
      <c r="A26" t="s">
        <v>146</v>
      </c>
    </row>
    <row r="27" spans="1:2" x14ac:dyDescent="0.35">
      <c r="A27" t="s">
        <v>151</v>
      </c>
    </row>
    <row r="29" spans="1:2" x14ac:dyDescent="0.35">
      <c r="A29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E204"/>
  <sheetViews>
    <sheetView workbookViewId="0"/>
  </sheetViews>
  <sheetFormatPr defaultColWidth="10.90625" defaultRowHeight="14.5" x14ac:dyDescent="0.35"/>
  <cols>
    <col min="1" max="1" width="6.7265625" style="66" customWidth="1"/>
    <col min="2" max="2" width="37.7265625" customWidth="1"/>
    <col min="3" max="3" width="32.7265625" customWidth="1"/>
    <col min="4" max="4" width="27.7265625" customWidth="1"/>
    <col min="5" max="5" width="40.7265625" customWidth="1"/>
  </cols>
  <sheetData>
    <row r="1" spans="1:5" x14ac:dyDescent="0.35">
      <c r="A1" s="66" t="s">
        <v>180</v>
      </c>
    </row>
    <row r="3" spans="1:5" x14ac:dyDescent="0.35">
      <c r="A3" s="71" t="s">
        <v>1</v>
      </c>
      <c r="B3" s="5" t="s">
        <v>160</v>
      </c>
      <c r="C3" s="5" t="s">
        <v>114</v>
      </c>
      <c r="D3" s="5" t="s">
        <v>48</v>
      </c>
      <c r="E3" s="7" t="s">
        <v>158</v>
      </c>
    </row>
    <row r="4" spans="1:5" x14ac:dyDescent="0.35">
      <c r="A4" s="72">
        <v>2014</v>
      </c>
      <c r="B4" t="s">
        <v>161</v>
      </c>
      <c r="C4" s="42">
        <v>66256</v>
      </c>
      <c r="D4" s="38">
        <v>227.6</v>
      </c>
      <c r="E4" s="39">
        <v>0.63</v>
      </c>
    </row>
    <row r="5" spans="1:5" x14ac:dyDescent="0.35">
      <c r="A5" s="72">
        <v>2014</v>
      </c>
      <c r="B5" t="s">
        <v>164</v>
      </c>
      <c r="C5" s="42">
        <v>25187</v>
      </c>
      <c r="D5" s="38">
        <v>232.6</v>
      </c>
      <c r="E5" s="39">
        <v>0.53600000000000003</v>
      </c>
    </row>
    <row r="6" spans="1:5" x14ac:dyDescent="0.35">
      <c r="A6" s="72">
        <v>2014</v>
      </c>
      <c r="B6" t="s">
        <v>162</v>
      </c>
      <c r="C6" s="42">
        <v>21172</v>
      </c>
      <c r="D6" s="38">
        <v>37.700000000000003</v>
      </c>
      <c r="E6" s="39">
        <v>0.95699999999999996</v>
      </c>
    </row>
    <row r="7" spans="1:5" x14ac:dyDescent="0.35">
      <c r="A7" s="72">
        <v>2014</v>
      </c>
      <c r="B7" t="s">
        <v>166</v>
      </c>
      <c r="C7" s="42">
        <v>18782</v>
      </c>
      <c r="D7" s="38">
        <v>15.6</v>
      </c>
      <c r="E7" s="39">
        <v>0.95299999999999996</v>
      </c>
    </row>
    <row r="8" spans="1:5" x14ac:dyDescent="0.35">
      <c r="A8" s="72">
        <v>2014</v>
      </c>
      <c r="B8" t="s">
        <v>163</v>
      </c>
      <c r="C8" s="42">
        <v>18400</v>
      </c>
      <c r="D8" s="38">
        <v>50</v>
      </c>
      <c r="E8" s="39">
        <v>0.66400000000000003</v>
      </c>
    </row>
    <row r="9" spans="1:5" x14ac:dyDescent="0.35">
      <c r="A9" s="72">
        <v>2014</v>
      </c>
      <c r="B9" t="s">
        <v>168</v>
      </c>
      <c r="C9" s="42">
        <v>11785</v>
      </c>
      <c r="D9" s="38">
        <v>18.8</v>
      </c>
      <c r="E9" s="39">
        <v>0.88500000000000001</v>
      </c>
    </row>
    <row r="10" spans="1:5" x14ac:dyDescent="0.35">
      <c r="A10" s="72">
        <v>2014</v>
      </c>
      <c r="B10" t="s">
        <v>165</v>
      </c>
      <c r="C10" s="42">
        <v>8998</v>
      </c>
      <c r="D10" s="38">
        <v>45</v>
      </c>
      <c r="E10" s="39">
        <v>0.48299999999999998</v>
      </c>
    </row>
    <row r="11" spans="1:5" x14ac:dyDescent="0.35">
      <c r="A11" s="72">
        <v>2014</v>
      </c>
      <c r="B11" t="s">
        <v>172</v>
      </c>
      <c r="C11" s="42">
        <v>8487</v>
      </c>
      <c r="D11" s="38">
        <v>3.8</v>
      </c>
      <c r="E11" s="39">
        <v>0.96499999999999997</v>
      </c>
    </row>
    <row r="12" spans="1:5" x14ac:dyDescent="0.35">
      <c r="A12" s="72">
        <v>2014</v>
      </c>
      <c r="B12" t="s">
        <v>176</v>
      </c>
      <c r="C12" s="42">
        <v>6963</v>
      </c>
      <c r="D12" s="38">
        <v>3.1</v>
      </c>
      <c r="E12" s="39">
        <v>0.94899999999999995</v>
      </c>
    </row>
    <row r="13" spans="1:5" x14ac:dyDescent="0.35">
      <c r="A13" s="72">
        <v>2014</v>
      </c>
      <c r="B13" t="s">
        <v>171</v>
      </c>
      <c r="C13" s="42">
        <v>6887</v>
      </c>
      <c r="D13" s="38">
        <v>34.4</v>
      </c>
      <c r="E13" s="39">
        <v>0.26800000000000002</v>
      </c>
    </row>
    <row r="14" spans="1:5" x14ac:dyDescent="0.35">
      <c r="A14" s="72">
        <v>2014</v>
      </c>
      <c r="B14" t="s">
        <v>174</v>
      </c>
      <c r="C14" s="42">
        <v>4853</v>
      </c>
      <c r="D14" s="38">
        <v>31.7</v>
      </c>
      <c r="E14" s="39">
        <v>0.40300000000000002</v>
      </c>
    </row>
    <row r="15" spans="1:5" x14ac:dyDescent="0.35">
      <c r="A15" s="72">
        <v>2014</v>
      </c>
      <c r="B15" t="s">
        <v>170</v>
      </c>
      <c r="C15" s="42">
        <v>4246</v>
      </c>
      <c r="D15" s="38">
        <v>1.8</v>
      </c>
      <c r="E15" s="39">
        <v>0.98299999999999998</v>
      </c>
    </row>
    <row r="16" spans="1:5" x14ac:dyDescent="0.35">
      <c r="A16" s="72">
        <v>2014</v>
      </c>
      <c r="B16" t="s">
        <v>173</v>
      </c>
      <c r="C16" s="42">
        <v>3913</v>
      </c>
      <c r="D16" s="38">
        <v>68.3</v>
      </c>
      <c r="E16" s="39">
        <v>0.47499999999999998</v>
      </c>
    </row>
    <row r="17" spans="1:5" x14ac:dyDescent="0.35">
      <c r="A17" s="72">
        <v>2014</v>
      </c>
      <c r="B17" t="s">
        <v>178</v>
      </c>
      <c r="C17" s="42">
        <v>809</v>
      </c>
      <c r="D17" s="38">
        <v>7.2</v>
      </c>
      <c r="E17" s="39">
        <v>0.89400000000000002</v>
      </c>
    </row>
    <row r="18" spans="1:5" x14ac:dyDescent="0.35">
      <c r="A18" s="72">
        <v>2014</v>
      </c>
      <c r="B18" t="s">
        <v>175</v>
      </c>
      <c r="C18" s="42">
        <v>711</v>
      </c>
      <c r="D18" s="38">
        <v>0</v>
      </c>
      <c r="E18" s="39">
        <v>1</v>
      </c>
    </row>
    <row r="19" spans="1:5" x14ac:dyDescent="0.35">
      <c r="A19" s="72">
        <v>2014</v>
      </c>
      <c r="B19" t="s">
        <v>181</v>
      </c>
      <c r="C19" s="42">
        <v>534</v>
      </c>
      <c r="D19" s="38">
        <v>4.0999999999999996</v>
      </c>
      <c r="E19" s="39">
        <v>0.626</v>
      </c>
    </row>
    <row r="20" spans="1:5" x14ac:dyDescent="0.35">
      <c r="A20" s="72">
        <v>2014</v>
      </c>
      <c r="B20" t="s">
        <v>179</v>
      </c>
      <c r="C20" s="42">
        <v>408</v>
      </c>
      <c r="D20" s="38">
        <v>4.7</v>
      </c>
      <c r="E20" s="39">
        <v>0.81599999999999995</v>
      </c>
    </row>
    <row r="21" spans="1:5" x14ac:dyDescent="0.35">
      <c r="A21" s="72">
        <v>2014</v>
      </c>
      <c r="B21" t="s">
        <v>177</v>
      </c>
      <c r="C21" s="42">
        <v>290</v>
      </c>
      <c r="D21" s="38">
        <v>1.2</v>
      </c>
      <c r="E21" s="39">
        <v>0.96599999999999997</v>
      </c>
    </row>
    <row r="22" spans="1:5" x14ac:dyDescent="0.35">
      <c r="A22" s="72">
        <v>2014</v>
      </c>
      <c r="B22" t="s">
        <v>182</v>
      </c>
      <c r="C22" s="42">
        <v>114</v>
      </c>
      <c r="D22" s="38">
        <v>1.5</v>
      </c>
      <c r="E22" s="39">
        <v>0.871</v>
      </c>
    </row>
    <row r="23" spans="1:5" x14ac:dyDescent="0.35">
      <c r="A23" s="72">
        <v>2015</v>
      </c>
      <c r="B23" t="s">
        <v>161</v>
      </c>
      <c r="C23" s="42">
        <v>61954</v>
      </c>
      <c r="D23" s="38">
        <v>228.7</v>
      </c>
      <c r="E23" s="39">
        <v>0.63700000000000001</v>
      </c>
    </row>
    <row r="24" spans="1:5" x14ac:dyDescent="0.35">
      <c r="A24" s="72">
        <v>2015</v>
      </c>
      <c r="B24" t="s">
        <v>162</v>
      </c>
      <c r="C24" s="42">
        <v>25701</v>
      </c>
      <c r="D24" s="38">
        <v>45.2</v>
      </c>
      <c r="E24" s="39">
        <v>0.95499999999999996</v>
      </c>
    </row>
    <row r="25" spans="1:5" x14ac:dyDescent="0.35">
      <c r="A25" s="72">
        <v>2015</v>
      </c>
      <c r="B25" t="s">
        <v>164</v>
      </c>
      <c r="C25" s="42">
        <v>25656</v>
      </c>
      <c r="D25" s="38">
        <v>229.6</v>
      </c>
      <c r="E25" s="39">
        <v>0.53200000000000003</v>
      </c>
    </row>
    <row r="26" spans="1:5" x14ac:dyDescent="0.35">
      <c r="A26" s="72">
        <v>2015</v>
      </c>
      <c r="B26" t="s">
        <v>163</v>
      </c>
      <c r="C26" s="42">
        <v>19694</v>
      </c>
      <c r="D26" s="38">
        <v>52.9</v>
      </c>
      <c r="E26" s="39">
        <v>0.64800000000000002</v>
      </c>
    </row>
    <row r="27" spans="1:5" x14ac:dyDescent="0.35">
      <c r="A27" s="72">
        <v>2015</v>
      </c>
      <c r="B27" t="s">
        <v>166</v>
      </c>
      <c r="C27" s="42">
        <v>15956</v>
      </c>
      <c r="D27" s="38">
        <v>14.9</v>
      </c>
      <c r="E27" s="39">
        <v>0.95199999999999996</v>
      </c>
    </row>
    <row r="28" spans="1:5" x14ac:dyDescent="0.35">
      <c r="A28" s="72">
        <v>2015</v>
      </c>
      <c r="B28" t="s">
        <v>170</v>
      </c>
      <c r="C28" s="42">
        <v>13529</v>
      </c>
      <c r="D28" s="38">
        <v>2.8</v>
      </c>
      <c r="E28" s="39">
        <v>0.96899999999999997</v>
      </c>
    </row>
    <row r="29" spans="1:5" x14ac:dyDescent="0.35">
      <c r="A29" s="72">
        <v>2015</v>
      </c>
      <c r="B29" t="s">
        <v>165</v>
      </c>
      <c r="C29" s="42">
        <v>12890</v>
      </c>
      <c r="D29" s="38">
        <v>58.2</v>
      </c>
      <c r="E29" s="39">
        <v>0.48599999999999999</v>
      </c>
    </row>
    <row r="30" spans="1:5" x14ac:dyDescent="0.35">
      <c r="A30" s="72">
        <v>2015</v>
      </c>
      <c r="B30" t="s">
        <v>168</v>
      </c>
      <c r="C30" s="42">
        <v>11403</v>
      </c>
      <c r="D30" s="38">
        <v>18.399999999999999</v>
      </c>
      <c r="E30" s="39">
        <v>0.876</v>
      </c>
    </row>
    <row r="31" spans="1:5" x14ac:dyDescent="0.35">
      <c r="A31" s="72">
        <v>2015</v>
      </c>
      <c r="B31" t="s">
        <v>172</v>
      </c>
      <c r="C31" s="42">
        <v>8166</v>
      </c>
      <c r="D31" s="38">
        <v>3.7</v>
      </c>
      <c r="E31" s="39">
        <v>0.94899999999999995</v>
      </c>
    </row>
    <row r="32" spans="1:5" x14ac:dyDescent="0.35">
      <c r="A32" s="72">
        <v>2015</v>
      </c>
      <c r="B32" t="s">
        <v>171</v>
      </c>
      <c r="C32" s="42">
        <v>8119</v>
      </c>
      <c r="D32" s="38">
        <v>43.4</v>
      </c>
      <c r="E32" s="39">
        <v>0.23200000000000001</v>
      </c>
    </row>
    <row r="33" spans="1:5" x14ac:dyDescent="0.35">
      <c r="A33" s="72">
        <v>2015</v>
      </c>
      <c r="B33" t="s">
        <v>176</v>
      </c>
      <c r="C33" s="42">
        <v>6679</v>
      </c>
      <c r="D33" s="38">
        <v>2.9</v>
      </c>
      <c r="E33" s="39">
        <v>0.93100000000000005</v>
      </c>
    </row>
    <row r="34" spans="1:5" x14ac:dyDescent="0.35">
      <c r="A34" s="72">
        <v>2015</v>
      </c>
      <c r="B34" t="s">
        <v>174</v>
      </c>
      <c r="C34" s="42">
        <v>5047</v>
      </c>
      <c r="D34" s="38">
        <v>33</v>
      </c>
      <c r="E34" s="39">
        <v>0.39400000000000002</v>
      </c>
    </row>
    <row r="35" spans="1:5" x14ac:dyDescent="0.35">
      <c r="A35" s="72">
        <v>2015</v>
      </c>
      <c r="B35" t="s">
        <v>173</v>
      </c>
      <c r="C35" s="42">
        <v>3851</v>
      </c>
      <c r="D35" s="38">
        <v>65.900000000000006</v>
      </c>
      <c r="E35" s="39">
        <v>0.48</v>
      </c>
    </row>
    <row r="36" spans="1:5" x14ac:dyDescent="0.35">
      <c r="A36" s="72">
        <v>2015</v>
      </c>
      <c r="B36" t="s">
        <v>175</v>
      </c>
      <c r="C36" s="42">
        <v>856</v>
      </c>
      <c r="D36" s="38">
        <v>0</v>
      </c>
      <c r="E36" s="39">
        <v>1</v>
      </c>
    </row>
    <row r="37" spans="1:5" x14ac:dyDescent="0.35">
      <c r="A37" s="72">
        <v>2015</v>
      </c>
      <c r="B37" t="s">
        <v>178</v>
      </c>
      <c r="C37" s="42">
        <v>754</v>
      </c>
      <c r="D37" s="38">
        <v>6.6</v>
      </c>
      <c r="E37" s="39">
        <v>0.89900000000000002</v>
      </c>
    </row>
    <row r="38" spans="1:5" x14ac:dyDescent="0.35">
      <c r="A38" s="72">
        <v>2015</v>
      </c>
      <c r="B38" t="s">
        <v>181</v>
      </c>
      <c r="C38" s="42">
        <v>519</v>
      </c>
      <c r="D38" s="38">
        <v>4.0999999999999996</v>
      </c>
      <c r="E38" s="39">
        <v>0.60099999999999998</v>
      </c>
    </row>
    <row r="39" spans="1:5" x14ac:dyDescent="0.35">
      <c r="A39" s="72">
        <v>2015</v>
      </c>
      <c r="B39" t="s">
        <v>179</v>
      </c>
      <c r="C39" s="42">
        <v>396</v>
      </c>
      <c r="D39" s="38">
        <v>4.5</v>
      </c>
      <c r="E39" s="39">
        <v>0.81299999999999994</v>
      </c>
    </row>
    <row r="40" spans="1:5" x14ac:dyDescent="0.35">
      <c r="A40" s="72">
        <v>2015</v>
      </c>
      <c r="B40" t="s">
        <v>177</v>
      </c>
      <c r="C40" s="42">
        <v>317</v>
      </c>
      <c r="D40" s="38">
        <v>1.3</v>
      </c>
      <c r="E40" s="39">
        <v>0.96899999999999997</v>
      </c>
    </row>
    <row r="41" spans="1:5" x14ac:dyDescent="0.35">
      <c r="A41" s="72">
        <v>2015</v>
      </c>
      <c r="B41" t="s">
        <v>182</v>
      </c>
      <c r="C41" s="42">
        <v>114</v>
      </c>
      <c r="D41" s="38">
        <v>1.4</v>
      </c>
      <c r="E41" s="39">
        <v>0.84699999999999998</v>
      </c>
    </row>
    <row r="42" spans="1:5" x14ac:dyDescent="0.35">
      <c r="A42" s="72">
        <v>2016</v>
      </c>
      <c r="B42" t="s">
        <v>161</v>
      </c>
      <c r="C42" s="42">
        <v>58551</v>
      </c>
      <c r="D42" s="38">
        <v>221.2</v>
      </c>
      <c r="E42" s="39">
        <v>0.64400000000000002</v>
      </c>
    </row>
    <row r="43" spans="1:5" x14ac:dyDescent="0.35">
      <c r="A43" s="72">
        <v>2016</v>
      </c>
      <c r="B43" t="s">
        <v>162</v>
      </c>
      <c r="C43" s="42">
        <v>28879</v>
      </c>
      <c r="D43" s="38">
        <v>53.7</v>
      </c>
      <c r="E43" s="39">
        <v>0.95399999999999996</v>
      </c>
    </row>
    <row r="44" spans="1:5" x14ac:dyDescent="0.35">
      <c r="A44" s="72">
        <v>2016</v>
      </c>
      <c r="B44" t="s">
        <v>164</v>
      </c>
      <c r="C44" s="42">
        <v>25248</v>
      </c>
      <c r="D44" s="38">
        <v>220.4</v>
      </c>
      <c r="E44" s="39">
        <v>0.53700000000000003</v>
      </c>
    </row>
    <row r="45" spans="1:5" x14ac:dyDescent="0.35">
      <c r="A45" s="72">
        <v>2016</v>
      </c>
      <c r="B45" t="s">
        <v>163</v>
      </c>
      <c r="C45" s="42">
        <v>20802</v>
      </c>
      <c r="D45" s="38">
        <v>56.1</v>
      </c>
      <c r="E45" s="39">
        <v>0.63700000000000001</v>
      </c>
    </row>
    <row r="46" spans="1:5" x14ac:dyDescent="0.35">
      <c r="A46" s="72">
        <v>2016</v>
      </c>
      <c r="B46" t="s">
        <v>170</v>
      </c>
      <c r="C46" s="42">
        <v>17297</v>
      </c>
      <c r="D46" s="38">
        <v>3.2</v>
      </c>
      <c r="E46" s="39">
        <v>0.97199999999999998</v>
      </c>
    </row>
    <row r="47" spans="1:5" x14ac:dyDescent="0.35">
      <c r="A47" s="72">
        <v>2016</v>
      </c>
      <c r="B47" t="s">
        <v>165</v>
      </c>
      <c r="C47" s="42">
        <v>15676</v>
      </c>
      <c r="D47" s="38">
        <v>65.2</v>
      </c>
      <c r="E47" s="39">
        <v>0.47099999999999997</v>
      </c>
    </row>
    <row r="48" spans="1:5" x14ac:dyDescent="0.35">
      <c r="A48" s="72">
        <v>2016</v>
      </c>
      <c r="B48" t="s">
        <v>166</v>
      </c>
      <c r="C48" s="42">
        <v>14443</v>
      </c>
      <c r="D48" s="38">
        <v>16.5</v>
      </c>
      <c r="E48" s="39">
        <v>0.95</v>
      </c>
    </row>
    <row r="49" spans="1:5" x14ac:dyDescent="0.35">
      <c r="A49" s="72">
        <v>2016</v>
      </c>
      <c r="B49" t="s">
        <v>168</v>
      </c>
      <c r="C49" s="42">
        <v>11222</v>
      </c>
      <c r="D49" s="38">
        <v>18.5</v>
      </c>
      <c r="E49" s="39">
        <v>0.86099999999999999</v>
      </c>
    </row>
    <row r="50" spans="1:5" x14ac:dyDescent="0.35">
      <c r="A50" s="72">
        <v>2016</v>
      </c>
      <c r="B50" t="s">
        <v>171</v>
      </c>
      <c r="C50" s="42">
        <v>8865</v>
      </c>
      <c r="D50" s="38">
        <v>49.2</v>
      </c>
      <c r="E50" s="39">
        <v>0.21199999999999999</v>
      </c>
    </row>
    <row r="51" spans="1:5" x14ac:dyDescent="0.35">
      <c r="A51" s="72">
        <v>2016</v>
      </c>
      <c r="B51" t="s">
        <v>172</v>
      </c>
      <c r="C51" s="42">
        <v>8105</v>
      </c>
      <c r="D51" s="38">
        <v>3.6</v>
      </c>
      <c r="E51" s="39">
        <v>0.95499999999999996</v>
      </c>
    </row>
    <row r="52" spans="1:5" x14ac:dyDescent="0.35">
      <c r="A52" s="72">
        <v>2016</v>
      </c>
      <c r="B52" t="s">
        <v>176</v>
      </c>
      <c r="C52" s="42">
        <v>6272</v>
      </c>
      <c r="D52" s="38">
        <v>2.7</v>
      </c>
      <c r="E52" s="39">
        <v>0.95299999999999996</v>
      </c>
    </row>
    <row r="53" spans="1:5" x14ac:dyDescent="0.35">
      <c r="A53" s="72">
        <v>2016</v>
      </c>
      <c r="B53" t="s">
        <v>174</v>
      </c>
      <c r="C53" s="42">
        <v>4974</v>
      </c>
      <c r="D53" s="38">
        <v>32.799999999999997</v>
      </c>
      <c r="E53" s="39">
        <v>0.38800000000000001</v>
      </c>
    </row>
    <row r="54" spans="1:5" x14ac:dyDescent="0.35">
      <c r="A54" s="72">
        <v>2016</v>
      </c>
      <c r="B54" t="s">
        <v>173</v>
      </c>
      <c r="C54" s="42">
        <v>3754</v>
      </c>
      <c r="D54" s="38">
        <v>63.4</v>
      </c>
      <c r="E54" s="39">
        <v>0.48299999999999998</v>
      </c>
    </row>
    <row r="55" spans="1:5" x14ac:dyDescent="0.35">
      <c r="A55" s="72">
        <v>2016</v>
      </c>
      <c r="B55" t="s">
        <v>178</v>
      </c>
      <c r="C55" s="42">
        <v>713</v>
      </c>
      <c r="D55" s="38">
        <v>6.2</v>
      </c>
      <c r="E55" s="39">
        <v>0.90100000000000002</v>
      </c>
    </row>
    <row r="56" spans="1:5" x14ac:dyDescent="0.35">
      <c r="A56" s="72">
        <v>2016</v>
      </c>
      <c r="B56" t="s">
        <v>175</v>
      </c>
      <c r="C56" s="42">
        <v>636</v>
      </c>
      <c r="D56" s="38">
        <v>0.1</v>
      </c>
      <c r="E56" s="39">
        <v>1</v>
      </c>
    </row>
    <row r="57" spans="1:5" x14ac:dyDescent="0.35">
      <c r="A57" s="72">
        <v>2016</v>
      </c>
      <c r="B57" t="s">
        <v>181</v>
      </c>
      <c r="C57" s="42">
        <v>495</v>
      </c>
      <c r="D57" s="38">
        <v>4.0999999999999996</v>
      </c>
      <c r="E57" s="39">
        <v>0.57199999999999995</v>
      </c>
    </row>
    <row r="58" spans="1:5" x14ac:dyDescent="0.35">
      <c r="A58" s="72">
        <v>2016</v>
      </c>
      <c r="B58" t="s">
        <v>179</v>
      </c>
      <c r="C58" s="42">
        <v>372</v>
      </c>
      <c r="D58" s="38">
        <v>4.3</v>
      </c>
      <c r="E58" s="39">
        <v>0.81799999999999995</v>
      </c>
    </row>
    <row r="59" spans="1:5" x14ac:dyDescent="0.35">
      <c r="A59" s="72">
        <v>2016</v>
      </c>
      <c r="B59" t="s">
        <v>177</v>
      </c>
      <c r="C59" s="42">
        <v>339</v>
      </c>
      <c r="D59" s="38">
        <v>1.4</v>
      </c>
      <c r="E59" s="39">
        <v>0.97</v>
      </c>
    </row>
    <row r="60" spans="1:5" x14ac:dyDescent="0.35">
      <c r="A60" s="72">
        <v>2016</v>
      </c>
      <c r="B60" t="s">
        <v>182</v>
      </c>
      <c r="C60" s="42">
        <v>95</v>
      </c>
      <c r="D60" s="38">
        <v>1.3</v>
      </c>
      <c r="E60" s="39">
        <v>0.875</v>
      </c>
    </row>
    <row r="61" spans="1:5" x14ac:dyDescent="0.35">
      <c r="A61" s="72">
        <v>2017</v>
      </c>
      <c r="B61" t="s">
        <v>161</v>
      </c>
      <c r="C61" s="42">
        <v>62016</v>
      </c>
      <c r="D61" s="38">
        <v>219.7</v>
      </c>
      <c r="E61" s="39">
        <v>0.64200000000000002</v>
      </c>
    </row>
    <row r="62" spans="1:5" x14ac:dyDescent="0.35">
      <c r="A62" s="72">
        <v>2017</v>
      </c>
      <c r="B62" t="s">
        <v>162</v>
      </c>
      <c r="C62" s="42">
        <v>32720</v>
      </c>
      <c r="D62" s="38">
        <v>60.5</v>
      </c>
      <c r="E62" s="39">
        <v>0.94599999999999995</v>
      </c>
    </row>
    <row r="63" spans="1:5" x14ac:dyDescent="0.35">
      <c r="A63" s="72">
        <v>2017</v>
      </c>
      <c r="B63" t="s">
        <v>164</v>
      </c>
      <c r="C63" s="42">
        <v>24792</v>
      </c>
      <c r="D63" s="38">
        <v>211.1</v>
      </c>
      <c r="E63" s="39">
        <v>0.53500000000000003</v>
      </c>
    </row>
    <row r="64" spans="1:5" x14ac:dyDescent="0.35">
      <c r="A64" s="72">
        <v>2017</v>
      </c>
      <c r="B64" t="s">
        <v>163</v>
      </c>
      <c r="C64" s="42">
        <v>21616</v>
      </c>
      <c r="D64" s="38">
        <v>60.8</v>
      </c>
      <c r="E64" s="39">
        <v>0.62</v>
      </c>
    </row>
    <row r="65" spans="1:5" x14ac:dyDescent="0.35">
      <c r="A65" s="72">
        <v>2017</v>
      </c>
      <c r="B65" t="s">
        <v>170</v>
      </c>
      <c r="C65" s="42">
        <v>21199</v>
      </c>
      <c r="D65" s="38">
        <v>3.9</v>
      </c>
      <c r="E65" s="39">
        <v>0.94199999999999995</v>
      </c>
    </row>
    <row r="66" spans="1:5" x14ac:dyDescent="0.35">
      <c r="A66" s="72">
        <v>2017</v>
      </c>
      <c r="B66" t="s">
        <v>165</v>
      </c>
      <c r="C66" s="42">
        <v>16637</v>
      </c>
      <c r="D66" s="38">
        <v>65.7</v>
      </c>
      <c r="E66" s="39">
        <v>0.46500000000000002</v>
      </c>
    </row>
    <row r="67" spans="1:5" x14ac:dyDescent="0.35">
      <c r="A67" s="72">
        <v>2017</v>
      </c>
      <c r="B67" t="s">
        <v>166</v>
      </c>
      <c r="C67" s="42">
        <v>14243</v>
      </c>
      <c r="D67" s="38">
        <v>17</v>
      </c>
      <c r="E67" s="39">
        <v>0.95</v>
      </c>
    </row>
    <row r="68" spans="1:5" x14ac:dyDescent="0.35">
      <c r="A68" s="72">
        <v>2017</v>
      </c>
      <c r="B68" t="s">
        <v>168</v>
      </c>
      <c r="C68" s="42">
        <v>11142</v>
      </c>
      <c r="D68" s="38">
        <v>18.7</v>
      </c>
      <c r="E68" s="39">
        <v>0.84199999999999997</v>
      </c>
    </row>
    <row r="69" spans="1:5" x14ac:dyDescent="0.35">
      <c r="A69" s="72">
        <v>2017</v>
      </c>
      <c r="B69" t="s">
        <v>171</v>
      </c>
      <c r="C69" s="42">
        <v>9621</v>
      </c>
      <c r="D69" s="38">
        <v>53.8</v>
      </c>
      <c r="E69" s="39">
        <v>0.19800000000000001</v>
      </c>
    </row>
    <row r="70" spans="1:5" x14ac:dyDescent="0.35">
      <c r="A70" s="72">
        <v>2017</v>
      </c>
      <c r="B70" t="s">
        <v>172</v>
      </c>
      <c r="C70" s="42">
        <v>7973</v>
      </c>
      <c r="D70" s="38">
        <v>3.5</v>
      </c>
      <c r="E70" s="39">
        <v>0.97099999999999997</v>
      </c>
    </row>
    <row r="71" spans="1:5" x14ac:dyDescent="0.35">
      <c r="A71" s="72">
        <v>2017</v>
      </c>
      <c r="B71" t="s">
        <v>176</v>
      </c>
      <c r="C71" s="42">
        <v>5843</v>
      </c>
      <c r="D71" s="38">
        <v>2.5</v>
      </c>
      <c r="E71" s="39">
        <v>0.97599999999999998</v>
      </c>
    </row>
    <row r="72" spans="1:5" x14ac:dyDescent="0.35">
      <c r="A72" s="72">
        <v>2017</v>
      </c>
      <c r="B72" t="s">
        <v>174</v>
      </c>
      <c r="C72" s="42">
        <v>4916</v>
      </c>
      <c r="D72" s="38">
        <v>32.200000000000003</v>
      </c>
      <c r="E72" s="39">
        <v>0.38400000000000001</v>
      </c>
    </row>
    <row r="73" spans="1:5" x14ac:dyDescent="0.35">
      <c r="A73" s="72">
        <v>2017</v>
      </c>
      <c r="B73" t="s">
        <v>173</v>
      </c>
      <c r="C73" s="42">
        <v>3614</v>
      </c>
      <c r="D73" s="38">
        <v>60.2</v>
      </c>
      <c r="E73" s="39">
        <v>0.495</v>
      </c>
    </row>
    <row r="74" spans="1:5" x14ac:dyDescent="0.35">
      <c r="A74" s="72">
        <v>2017</v>
      </c>
      <c r="B74" t="s">
        <v>175</v>
      </c>
      <c r="C74" s="42">
        <v>1116</v>
      </c>
      <c r="D74" s="38">
        <v>0.1</v>
      </c>
      <c r="E74" s="39">
        <v>1</v>
      </c>
    </row>
    <row r="75" spans="1:5" x14ac:dyDescent="0.35">
      <c r="A75" s="72">
        <v>2017</v>
      </c>
      <c r="B75" t="s">
        <v>178</v>
      </c>
      <c r="C75" s="42">
        <v>668</v>
      </c>
      <c r="D75" s="38">
        <v>5.8</v>
      </c>
      <c r="E75" s="39">
        <v>0.90700000000000003</v>
      </c>
    </row>
    <row r="76" spans="1:5" x14ac:dyDescent="0.35">
      <c r="A76" s="72">
        <v>2017</v>
      </c>
      <c r="B76" t="s">
        <v>181</v>
      </c>
      <c r="C76" s="42">
        <v>489</v>
      </c>
      <c r="D76" s="38">
        <v>4.2</v>
      </c>
      <c r="E76" s="39">
        <v>0.54800000000000004</v>
      </c>
    </row>
    <row r="77" spans="1:5" x14ac:dyDescent="0.35">
      <c r="A77" s="72">
        <v>2017</v>
      </c>
      <c r="B77" t="s">
        <v>179</v>
      </c>
      <c r="C77" s="42">
        <v>361</v>
      </c>
      <c r="D77" s="38">
        <v>4.0999999999999996</v>
      </c>
      <c r="E77" s="39">
        <v>0.81200000000000006</v>
      </c>
    </row>
    <row r="78" spans="1:5" x14ac:dyDescent="0.35">
      <c r="A78" s="72">
        <v>2017</v>
      </c>
      <c r="B78" t="s">
        <v>177</v>
      </c>
      <c r="C78" s="42">
        <v>349</v>
      </c>
      <c r="D78" s="38">
        <v>1.4</v>
      </c>
      <c r="E78" s="39">
        <v>0.96599999999999997</v>
      </c>
    </row>
    <row r="79" spans="1:5" x14ac:dyDescent="0.35">
      <c r="A79" s="72">
        <v>2017</v>
      </c>
      <c r="B79" t="s">
        <v>182</v>
      </c>
      <c r="C79" s="42">
        <v>91</v>
      </c>
      <c r="D79" s="38">
        <v>1.2</v>
      </c>
      <c r="E79" s="39">
        <v>0.88200000000000001</v>
      </c>
    </row>
    <row r="80" spans="1:5" x14ac:dyDescent="0.35">
      <c r="A80" s="72">
        <v>2018</v>
      </c>
      <c r="B80" t="s">
        <v>161</v>
      </c>
      <c r="C80" s="42">
        <v>61913</v>
      </c>
      <c r="D80" s="38">
        <v>216.9</v>
      </c>
      <c r="E80" s="39">
        <v>0.63900000000000001</v>
      </c>
    </row>
    <row r="81" spans="1:5" x14ac:dyDescent="0.35">
      <c r="A81" s="72">
        <v>2018</v>
      </c>
      <c r="B81" t="s">
        <v>162</v>
      </c>
      <c r="C81" s="42">
        <v>33619</v>
      </c>
      <c r="D81" s="38">
        <v>67.7</v>
      </c>
      <c r="E81" s="39">
        <v>0.94199999999999995</v>
      </c>
    </row>
    <row r="82" spans="1:5" x14ac:dyDescent="0.35">
      <c r="A82" s="72">
        <v>2018</v>
      </c>
      <c r="B82" t="s">
        <v>164</v>
      </c>
      <c r="C82" s="42">
        <v>24261</v>
      </c>
      <c r="D82" s="38">
        <v>202.7</v>
      </c>
      <c r="E82" s="39">
        <v>0.53600000000000003</v>
      </c>
    </row>
    <row r="83" spans="1:5" x14ac:dyDescent="0.35">
      <c r="A83" s="72">
        <v>2018</v>
      </c>
      <c r="B83" t="s">
        <v>163</v>
      </c>
      <c r="C83" s="42">
        <v>23181</v>
      </c>
      <c r="D83" s="38">
        <v>66.900000000000006</v>
      </c>
      <c r="E83" s="39">
        <v>0.59499999999999997</v>
      </c>
    </row>
    <row r="84" spans="1:5" x14ac:dyDescent="0.35">
      <c r="A84" s="72">
        <v>2018</v>
      </c>
      <c r="B84" t="s">
        <v>170</v>
      </c>
      <c r="C84" s="42">
        <v>23138</v>
      </c>
      <c r="D84" s="38">
        <v>4.4000000000000004</v>
      </c>
      <c r="E84" s="39">
        <v>0.95</v>
      </c>
    </row>
    <row r="85" spans="1:5" x14ac:dyDescent="0.35">
      <c r="A85" s="72">
        <v>2018</v>
      </c>
      <c r="B85" t="s">
        <v>165</v>
      </c>
      <c r="C85" s="42">
        <v>17435</v>
      </c>
      <c r="D85" s="38">
        <v>68.5</v>
      </c>
      <c r="E85" s="39">
        <v>0.45600000000000002</v>
      </c>
    </row>
    <row r="86" spans="1:5" x14ac:dyDescent="0.35">
      <c r="A86" s="72">
        <v>2018</v>
      </c>
      <c r="B86" t="s">
        <v>166</v>
      </c>
      <c r="C86" s="42">
        <v>13815</v>
      </c>
      <c r="D86" s="38">
        <v>17.2</v>
      </c>
      <c r="E86" s="39">
        <v>0.95</v>
      </c>
    </row>
    <row r="87" spans="1:5" x14ac:dyDescent="0.35">
      <c r="A87" s="72">
        <v>2018</v>
      </c>
      <c r="B87" t="s">
        <v>168</v>
      </c>
      <c r="C87" s="42">
        <v>11165</v>
      </c>
      <c r="D87" s="38">
        <v>18.600000000000001</v>
      </c>
      <c r="E87" s="39">
        <v>0.83599999999999997</v>
      </c>
    </row>
    <row r="88" spans="1:5" x14ac:dyDescent="0.35">
      <c r="A88" s="72">
        <v>2018</v>
      </c>
      <c r="B88" t="s">
        <v>171</v>
      </c>
      <c r="C88" s="42">
        <v>10415</v>
      </c>
      <c r="D88" s="38">
        <v>56.9</v>
      </c>
      <c r="E88" s="39">
        <v>0.188</v>
      </c>
    </row>
    <row r="89" spans="1:5" x14ac:dyDescent="0.35">
      <c r="A89" s="72">
        <v>2018</v>
      </c>
      <c r="B89" t="s">
        <v>172</v>
      </c>
      <c r="C89" s="42">
        <v>8055</v>
      </c>
      <c r="D89" s="38">
        <v>3.5</v>
      </c>
      <c r="E89" s="39">
        <v>0.97599999999999998</v>
      </c>
    </row>
    <row r="90" spans="1:5" x14ac:dyDescent="0.35">
      <c r="A90" s="72">
        <v>2018</v>
      </c>
      <c r="B90" t="s">
        <v>176</v>
      </c>
      <c r="C90" s="42">
        <v>5592</v>
      </c>
      <c r="D90" s="38">
        <v>2.2999999999999998</v>
      </c>
      <c r="E90" s="39">
        <v>0.97099999999999997</v>
      </c>
    </row>
    <row r="91" spans="1:5" x14ac:dyDescent="0.35">
      <c r="A91" s="72">
        <v>2018</v>
      </c>
      <c r="B91" t="s">
        <v>174</v>
      </c>
      <c r="C91" s="42">
        <v>4750</v>
      </c>
      <c r="D91" s="38">
        <v>30.7</v>
      </c>
      <c r="E91" s="39">
        <v>0.38400000000000001</v>
      </c>
    </row>
    <row r="92" spans="1:5" x14ac:dyDescent="0.35">
      <c r="A92" s="72">
        <v>2018</v>
      </c>
      <c r="B92" t="s">
        <v>173</v>
      </c>
      <c r="C92" s="42">
        <v>3486</v>
      </c>
      <c r="D92" s="38">
        <v>57.7</v>
      </c>
      <c r="E92" s="39">
        <v>0.498</v>
      </c>
    </row>
    <row r="93" spans="1:5" x14ac:dyDescent="0.35">
      <c r="A93" s="72">
        <v>2018</v>
      </c>
      <c r="B93" t="s">
        <v>175</v>
      </c>
      <c r="C93" s="42">
        <v>1674</v>
      </c>
      <c r="D93" s="38">
        <v>0.1</v>
      </c>
      <c r="E93" s="39">
        <v>1</v>
      </c>
    </row>
    <row r="94" spans="1:5" x14ac:dyDescent="0.35">
      <c r="A94" s="72">
        <v>2018</v>
      </c>
      <c r="B94" t="s">
        <v>178</v>
      </c>
      <c r="C94" s="42">
        <v>555</v>
      </c>
      <c r="D94" s="38">
        <v>5.2</v>
      </c>
      <c r="E94" s="39">
        <v>0.90600000000000003</v>
      </c>
    </row>
    <row r="95" spans="1:5" x14ac:dyDescent="0.35">
      <c r="A95" s="72">
        <v>2018</v>
      </c>
      <c r="B95" t="s">
        <v>181</v>
      </c>
      <c r="C95" s="42">
        <v>491</v>
      </c>
      <c r="D95" s="38">
        <v>4.2</v>
      </c>
      <c r="E95" s="39">
        <v>0.53800000000000003</v>
      </c>
    </row>
    <row r="96" spans="1:5" x14ac:dyDescent="0.35">
      <c r="A96" s="72">
        <v>2018</v>
      </c>
      <c r="B96" t="s">
        <v>177</v>
      </c>
      <c r="C96" s="42">
        <v>382</v>
      </c>
      <c r="D96" s="38">
        <v>1.5</v>
      </c>
      <c r="E96" s="39">
        <v>0.96699999999999997</v>
      </c>
    </row>
    <row r="97" spans="1:5" x14ac:dyDescent="0.35">
      <c r="A97" s="72">
        <v>2018</v>
      </c>
      <c r="B97" t="s">
        <v>179</v>
      </c>
      <c r="C97" s="42">
        <v>340</v>
      </c>
      <c r="D97" s="38">
        <v>3.8</v>
      </c>
      <c r="E97" s="39">
        <v>0.81499999999999995</v>
      </c>
    </row>
    <row r="98" spans="1:5" x14ac:dyDescent="0.35">
      <c r="A98" s="72">
        <v>2018</v>
      </c>
      <c r="B98" t="s">
        <v>182</v>
      </c>
      <c r="C98" s="42">
        <v>85</v>
      </c>
      <c r="D98" s="38">
        <v>1.1000000000000001</v>
      </c>
      <c r="E98" s="39">
        <v>0.89600000000000002</v>
      </c>
    </row>
    <row r="99" spans="1:5" x14ac:dyDescent="0.35">
      <c r="A99" s="72">
        <v>2019</v>
      </c>
      <c r="B99" t="s">
        <v>161</v>
      </c>
      <c r="C99" s="42">
        <v>61286</v>
      </c>
      <c r="D99" s="38">
        <v>209.2</v>
      </c>
      <c r="E99" s="39">
        <v>0.64300000000000002</v>
      </c>
    </row>
    <row r="100" spans="1:5" x14ac:dyDescent="0.35">
      <c r="A100" s="72">
        <v>2019</v>
      </c>
      <c r="B100" t="s">
        <v>162</v>
      </c>
      <c r="C100" s="42">
        <v>30526</v>
      </c>
      <c r="D100" s="38">
        <v>75.5</v>
      </c>
      <c r="E100" s="39">
        <v>0.93799999999999994</v>
      </c>
    </row>
    <row r="101" spans="1:5" x14ac:dyDescent="0.35">
      <c r="A101" s="72">
        <v>2019</v>
      </c>
      <c r="B101" t="s">
        <v>163</v>
      </c>
      <c r="C101" s="42">
        <v>25252</v>
      </c>
      <c r="D101" s="38">
        <v>72.900000000000006</v>
      </c>
      <c r="E101" s="39">
        <v>0.57699999999999996</v>
      </c>
    </row>
    <row r="102" spans="1:5" x14ac:dyDescent="0.35">
      <c r="A102" s="72">
        <v>2019</v>
      </c>
      <c r="B102" t="s">
        <v>164</v>
      </c>
      <c r="C102" s="42">
        <v>23893</v>
      </c>
      <c r="D102" s="38">
        <v>194.5</v>
      </c>
      <c r="E102" s="39">
        <v>0.53600000000000003</v>
      </c>
    </row>
    <row r="103" spans="1:5" x14ac:dyDescent="0.35">
      <c r="A103" s="72">
        <v>2019</v>
      </c>
      <c r="B103" t="s">
        <v>165</v>
      </c>
      <c r="C103" s="42">
        <v>18961</v>
      </c>
      <c r="D103" s="38">
        <v>73.5</v>
      </c>
      <c r="E103" s="39">
        <v>0.45</v>
      </c>
    </row>
    <row r="104" spans="1:5" x14ac:dyDescent="0.35">
      <c r="A104" s="72">
        <v>2019</v>
      </c>
      <c r="B104" t="s">
        <v>166</v>
      </c>
      <c r="C104" s="42">
        <v>14382</v>
      </c>
      <c r="D104" s="38">
        <v>17.8</v>
      </c>
      <c r="E104" s="39">
        <v>0.95099999999999996</v>
      </c>
    </row>
    <row r="105" spans="1:5" x14ac:dyDescent="0.35">
      <c r="A105" s="72">
        <v>2019</v>
      </c>
      <c r="B105" t="s">
        <v>168</v>
      </c>
      <c r="C105" s="42">
        <v>11817</v>
      </c>
      <c r="D105" s="38">
        <v>19.2</v>
      </c>
      <c r="E105" s="39">
        <v>0.82299999999999995</v>
      </c>
    </row>
    <row r="106" spans="1:5" x14ac:dyDescent="0.35">
      <c r="A106" s="72">
        <v>2019</v>
      </c>
      <c r="B106" t="s">
        <v>171</v>
      </c>
      <c r="C106" s="42">
        <v>10653</v>
      </c>
      <c r="D106" s="38">
        <v>54.8</v>
      </c>
      <c r="E106" s="39">
        <v>0.189</v>
      </c>
    </row>
    <row r="107" spans="1:5" x14ac:dyDescent="0.35">
      <c r="A107" s="72">
        <v>2019</v>
      </c>
      <c r="B107" t="s">
        <v>172</v>
      </c>
      <c r="C107" s="42">
        <v>8269</v>
      </c>
      <c r="D107" s="38">
        <v>3.5</v>
      </c>
      <c r="E107" s="39">
        <v>0.97199999999999998</v>
      </c>
    </row>
    <row r="108" spans="1:5" x14ac:dyDescent="0.35">
      <c r="A108" s="72">
        <v>2019</v>
      </c>
      <c r="B108" t="s">
        <v>170</v>
      </c>
      <c r="C108" s="42">
        <v>5901</v>
      </c>
      <c r="D108" s="38">
        <v>5.0999999999999996</v>
      </c>
      <c r="E108" s="39">
        <v>0.97499999999999998</v>
      </c>
    </row>
    <row r="109" spans="1:5" x14ac:dyDescent="0.35">
      <c r="A109" s="72">
        <v>2019</v>
      </c>
      <c r="B109" t="s">
        <v>174</v>
      </c>
      <c r="C109" s="42">
        <v>4611</v>
      </c>
      <c r="D109" s="38">
        <v>29.6</v>
      </c>
      <c r="E109" s="39">
        <v>0.379</v>
      </c>
    </row>
    <row r="110" spans="1:5" x14ac:dyDescent="0.35">
      <c r="A110" s="72">
        <v>2019</v>
      </c>
      <c r="B110" t="s">
        <v>173</v>
      </c>
      <c r="C110" s="42">
        <v>3365</v>
      </c>
      <c r="D110" s="38">
        <v>55.4</v>
      </c>
      <c r="E110" s="39">
        <v>0.498</v>
      </c>
    </row>
    <row r="111" spans="1:5" x14ac:dyDescent="0.35">
      <c r="A111" s="72">
        <v>2019</v>
      </c>
      <c r="B111" t="s">
        <v>176</v>
      </c>
      <c r="C111" s="42">
        <v>3277</v>
      </c>
      <c r="D111" s="38">
        <v>2</v>
      </c>
      <c r="E111" s="39">
        <v>0.97699999999999998</v>
      </c>
    </row>
    <row r="112" spans="1:5" x14ac:dyDescent="0.35">
      <c r="A112" s="72">
        <v>2019</v>
      </c>
      <c r="B112" t="s">
        <v>175</v>
      </c>
      <c r="C112" s="42">
        <v>1872</v>
      </c>
      <c r="D112" s="38">
        <v>0.1</v>
      </c>
      <c r="E112" s="39">
        <v>0.99199999999999999</v>
      </c>
    </row>
    <row r="113" spans="1:5" x14ac:dyDescent="0.35">
      <c r="A113" s="72">
        <v>2019</v>
      </c>
      <c r="B113" t="s">
        <v>167</v>
      </c>
      <c r="C113" s="42">
        <v>972</v>
      </c>
      <c r="D113" s="38">
        <v>0.5</v>
      </c>
      <c r="E113" s="39">
        <v>0.998</v>
      </c>
    </row>
    <row r="114" spans="1:5" x14ac:dyDescent="0.35">
      <c r="A114" s="72">
        <v>2019</v>
      </c>
      <c r="B114" t="s">
        <v>178</v>
      </c>
      <c r="C114" s="42">
        <v>492</v>
      </c>
      <c r="D114" s="38">
        <v>4.2</v>
      </c>
      <c r="E114" s="39">
        <v>0.91500000000000004</v>
      </c>
    </row>
    <row r="115" spans="1:5" x14ac:dyDescent="0.35">
      <c r="A115" s="72">
        <v>2019</v>
      </c>
      <c r="B115" t="s">
        <v>177</v>
      </c>
      <c r="C115" s="42">
        <v>422</v>
      </c>
      <c r="D115" s="38">
        <v>1.6</v>
      </c>
      <c r="E115" s="39">
        <v>0.96799999999999997</v>
      </c>
    </row>
    <row r="116" spans="1:5" x14ac:dyDescent="0.35">
      <c r="A116" s="72">
        <v>2019</v>
      </c>
      <c r="B116" t="s">
        <v>179</v>
      </c>
      <c r="C116" s="42">
        <v>323</v>
      </c>
      <c r="D116" s="38">
        <v>3.7</v>
      </c>
      <c r="E116" s="39">
        <v>0.80800000000000005</v>
      </c>
    </row>
    <row r="117" spans="1:5" x14ac:dyDescent="0.35">
      <c r="A117" s="72">
        <v>2019</v>
      </c>
      <c r="B117" t="s">
        <v>182</v>
      </c>
      <c r="C117" s="42">
        <v>81</v>
      </c>
      <c r="D117" s="38">
        <v>1</v>
      </c>
      <c r="E117" s="39">
        <v>0.90100000000000002</v>
      </c>
    </row>
    <row r="118" spans="1:5" x14ac:dyDescent="0.35">
      <c r="A118" s="72">
        <v>2019</v>
      </c>
      <c r="B118" t="s">
        <v>181</v>
      </c>
      <c r="C118" s="42">
        <v>7</v>
      </c>
      <c r="D118" s="38">
        <v>0.1</v>
      </c>
      <c r="E118" s="39">
        <v>0.115</v>
      </c>
    </row>
    <row r="119" spans="1:5" x14ac:dyDescent="0.35">
      <c r="A119" s="72">
        <v>2020</v>
      </c>
      <c r="B119" t="s">
        <v>161</v>
      </c>
      <c r="C119" s="42">
        <v>60678</v>
      </c>
      <c r="D119" s="38">
        <v>196.2</v>
      </c>
      <c r="E119" s="39">
        <v>0.65</v>
      </c>
    </row>
    <row r="120" spans="1:5" x14ac:dyDescent="0.35">
      <c r="A120" s="72">
        <v>2020</v>
      </c>
      <c r="B120" t="s">
        <v>162</v>
      </c>
      <c r="C120" s="42">
        <v>31243</v>
      </c>
      <c r="D120" s="38">
        <v>76.599999999999994</v>
      </c>
      <c r="E120" s="39">
        <v>0.94399999999999995</v>
      </c>
    </row>
    <row r="121" spans="1:5" x14ac:dyDescent="0.35">
      <c r="A121" s="72">
        <v>2020</v>
      </c>
      <c r="B121" t="s">
        <v>163</v>
      </c>
      <c r="C121" s="42">
        <v>27326</v>
      </c>
      <c r="D121" s="38">
        <v>74.599999999999994</v>
      </c>
      <c r="E121" s="39">
        <v>0.57199999999999995</v>
      </c>
    </row>
    <row r="122" spans="1:5" x14ac:dyDescent="0.35">
      <c r="A122" s="72">
        <v>2020</v>
      </c>
      <c r="B122" t="s">
        <v>164</v>
      </c>
      <c r="C122" s="42">
        <v>23499</v>
      </c>
      <c r="D122" s="38">
        <v>179.4</v>
      </c>
      <c r="E122" s="39">
        <v>0.54600000000000004</v>
      </c>
    </row>
    <row r="123" spans="1:5" x14ac:dyDescent="0.35">
      <c r="A123" s="72">
        <v>2020</v>
      </c>
      <c r="B123" t="s">
        <v>165</v>
      </c>
      <c r="C123" s="42">
        <v>19552</v>
      </c>
      <c r="D123" s="38">
        <v>68.3</v>
      </c>
      <c r="E123" s="39">
        <v>0.45100000000000001</v>
      </c>
    </row>
    <row r="124" spans="1:5" x14ac:dyDescent="0.35">
      <c r="A124" s="72">
        <v>2020</v>
      </c>
      <c r="B124" t="s">
        <v>166</v>
      </c>
      <c r="C124" s="42">
        <v>15255</v>
      </c>
      <c r="D124" s="38">
        <v>17.2</v>
      </c>
      <c r="E124" s="39">
        <v>0.96</v>
      </c>
    </row>
    <row r="125" spans="1:5" x14ac:dyDescent="0.35">
      <c r="A125" s="72">
        <v>2020</v>
      </c>
      <c r="B125" t="s">
        <v>168</v>
      </c>
      <c r="C125" s="42">
        <v>11590</v>
      </c>
      <c r="D125" s="38">
        <v>17.7</v>
      </c>
      <c r="E125" s="39">
        <v>0.86499999999999999</v>
      </c>
    </row>
    <row r="126" spans="1:5" x14ac:dyDescent="0.35">
      <c r="A126" s="72">
        <v>2020</v>
      </c>
      <c r="B126" t="s">
        <v>171</v>
      </c>
      <c r="C126" s="42">
        <v>9666</v>
      </c>
      <c r="D126" s="38">
        <v>40</v>
      </c>
      <c r="E126" s="39">
        <v>0.222</v>
      </c>
    </row>
    <row r="127" spans="1:5" x14ac:dyDescent="0.35">
      <c r="A127" s="72">
        <v>2020</v>
      </c>
      <c r="B127" t="s">
        <v>172</v>
      </c>
      <c r="C127" s="42">
        <v>8659</v>
      </c>
      <c r="D127" s="38">
        <v>3.3</v>
      </c>
      <c r="E127" s="39">
        <v>0.98199999999999998</v>
      </c>
    </row>
    <row r="128" spans="1:5" x14ac:dyDescent="0.35">
      <c r="A128" s="72">
        <v>2020</v>
      </c>
      <c r="B128" t="s">
        <v>170</v>
      </c>
      <c r="C128" s="42">
        <v>7872</v>
      </c>
      <c r="D128" s="38">
        <v>5.5</v>
      </c>
      <c r="E128" s="39">
        <v>0.97699999999999998</v>
      </c>
    </row>
    <row r="129" spans="1:5" x14ac:dyDescent="0.35">
      <c r="A129" s="72">
        <v>2020</v>
      </c>
      <c r="B129" t="s">
        <v>167</v>
      </c>
      <c r="C129" s="42">
        <v>6415</v>
      </c>
      <c r="D129" s="38">
        <v>1.1000000000000001</v>
      </c>
      <c r="E129" s="39">
        <v>0.99099999999999999</v>
      </c>
    </row>
    <row r="130" spans="1:5" x14ac:dyDescent="0.35">
      <c r="A130" s="72">
        <v>2020</v>
      </c>
      <c r="B130" t="s">
        <v>174</v>
      </c>
      <c r="C130" s="42">
        <v>4470</v>
      </c>
      <c r="D130" s="38">
        <v>26.8</v>
      </c>
      <c r="E130" s="39">
        <v>0.38400000000000001</v>
      </c>
    </row>
    <row r="131" spans="1:5" x14ac:dyDescent="0.35">
      <c r="A131" s="72">
        <v>2020</v>
      </c>
      <c r="B131" t="s">
        <v>173</v>
      </c>
      <c r="C131" s="42">
        <v>2953</v>
      </c>
      <c r="D131" s="38">
        <v>44.1</v>
      </c>
      <c r="E131" s="39">
        <v>0.56899999999999995</v>
      </c>
    </row>
    <row r="132" spans="1:5" x14ac:dyDescent="0.35">
      <c r="A132" s="72">
        <v>2020</v>
      </c>
      <c r="B132" t="s">
        <v>175</v>
      </c>
      <c r="C132" s="42">
        <v>2186</v>
      </c>
      <c r="D132" s="38">
        <v>0.1</v>
      </c>
      <c r="E132" s="39">
        <v>1</v>
      </c>
    </row>
    <row r="133" spans="1:5" x14ac:dyDescent="0.35">
      <c r="A133" s="72">
        <v>2020</v>
      </c>
      <c r="B133" t="s">
        <v>176</v>
      </c>
      <c r="C133" s="42">
        <v>2150</v>
      </c>
      <c r="D133" s="38">
        <v>0.9</v>
      </c>
      <c r="E133" s="39">
        <v>0.97699999999999998</v>
      </c>
    </row>
    <row r="134" spans="1:5" x14ac:dyDescent="0.35">
      <c r="A134" s="72">
        <v>2020</v>
      </c>
      <c r="B134" t="s">
        <v>178</v>
      </c>
      <c r="C134" s="42">
        <v>458</v>
      </c>
      <c r="D134" s="38">
        <v>3.9</v>
      </c>
      <c r="E134" s="39">
        <v>0.93300000000000005</v>
      </c>
    </row>
    <row r="135" spans="1:5" x14ac:dyDescent="0.35">
      <c r="A135" s="72">
        <v>2020</v>
      </c>
      <c r="B135" t="s">
        <v>177</v>
      </c>
      <c r="C135" s="42">
        <v>450</v>
      </c>
      <c r="D135" s="38">
        <v>1.5</v>
      </c>
      <c r="E135" s="39">
        <v>0.96399999999999997</v>
      </c>
    </row>
    <row r="136" spans="1:5" x14ac:dyDescent="0.35">
      <c r="A136" s="72">
        <v>2020</v>
      </c>
      <c r="B136" t="s">
        <v>179</v>
      </c>
      <c r="C136" s="42">
        <v>310</v>
      </c>
      <c r="D136" s="38">
        <v>3.3</v>
      </c>
      <c r="E136" s="39">
        <v>0.85699999999999998</v>
      </c>
    </row>
    <row r="137" spans="1:5" x14ac:dyDescent="0.35">
      <c r="A137" s="72">
        <v>2020</v>
      </c>
      <c r="B137" t="s">
        <v>182</v>
      </c>
      <c r="C137" s="42">
        <v>75</v>
      </c>
      <c r="D137" s="38">
        <v>0.9</v>
      </c>
      <c r="E137" s="39">
        <v>0.92900000000000005</v>
      </c>
    </row>
    <row r="138" spans="1:5" x14ac:dyDescent="0.35">
      <c r="A138" s="72">
        <v>2020</v>
      </c>
      <c r="B138" t="s">
        <v>181</v>
      </c>
      <c r="C138" s="42">
        <v>7</v>
      </c>
      <c r="D138" s="38">
        <v>0</v>
      </c>
      <c r="E138" s="39">
        <v>0.15</v>
      </c>
    </row>
    <row r="139" spans="1:5" x14ac:dyDescent="0.35">
      <c r="A139" s="72">
        <v>2021</v>
      </c>
      <c r="B139" t="s">
        <v>161</v>
      </c>
      <c r="C139" s="42">
        <v>60228</v>
      </c>
      <c r="D139" s="38">
        <v>195.9</v>
      </c>
      <c r="E139" s="39">
        <v>0.64200000000000002</v>
      </c>
    </row>
    <row r="140" spans="1:5" x14ac:dyDescent="0.35">
      <c r="A140" s="72">
        <v>2021</v>
      </c>
      <c r="B140" t="s">
        <v>162</v>
      </c>
      <c r="C140" s="42">
        <v>32946</v>
      </c>
      <c r="D140" s="38">
        <v>82.3</v>
      </c>
      <c r="E140" s="39">
        <v>0.93899999999999995</v>
      </c>
    </row>
    <row r="141" spans="1:5" x14ac:dyDescent="0.35">
      <c r="A141" s="72">
        <v>2021</v>
      </c>
      <c r="B141" t="s">
        <v>163</v>
      </c>
      <c r="C141" s="42">
        <v>29866</v>
      </c>
      <c r="D141" s="38">
        <v>82</v>
      </c>
      <c r="E141" s="39">
        <v>0.54500000000000004</v>
      </c>
    </row>
    <row r="142" spans="1:5" x14ac:dyDescent="0.35">
      <c r="A142" s="72">
        <v>2021</v>
      </c>
      <c r="B142" t="s">
        <v>164</v>
      </c>
      <c r="C142" s="42">
        <v>22522</v>
      </c>
      <c r="D142" s="38">
        <v>169.6</v>
      </c>
      <c r="E142" s="39">
        <v>0.54300000000000004</v>
      </c>
    </row>
    <row r="143" spans="1:5" x14ac:dyDescent="0.35">
      <c r="A143" s="72">
        <v>2021</v>
      </c>
      <c r="B143" t="s">
        <v>165</v>
      </c>
      <c r="C143" s="42">
        <v>18488</v>
      </c>
      <c r="D143" s="38">
        <v>66.099999999999994</v>
      </c>
      <c r="E143" s="39">
        <v>0.44800000000000001</v>
      </c>
    </row>
    <row r="144" spans="1:5" x14ac:dyDescent="0.35">
      <c r="A144" s="72">
        <v>2021</v>
      </c>
      <c r="B144" t="s">
        <v>166</v>
      </c>
      <c r="C144" s="42">
        <v>15659</v>
      </c>
      <c r="D144" s="38">
        <v>17</v>
      </c>
      <c r="E144" s="39">
        <v>0.96199999999999997</v>
      </c>
    </row>
    <row r="145" spans="1:5" x14ac:dyDescent="0.35">
      <c r="A145" s="72">
        <v>2021</v>
      </c>
      <c r="B145" t="s">
        <v>168</v>
      </c>
      <c r="C145" s="42">
        <v>10557</v>
      </c>
      <c r="D145" s="38">
        <v>17.2</v>
      </c>
      <c r="E145" s="39">
        <v>0.876</v>
      </c>
    </row>
    <row r="146" spans="1:5" x14ac:dyDescent="0.35">
      <c r="A146" s="72">
        <v>2021</v>
      </c>
      <c r="B146" t="s">
        <v>171</v>
      </c>
      <c r="C146" s="42">
        <v>8995</v>
      </c>
      <c r="D146" s="38">
        <v>36.5</v>
      </c>
      <c r="E146" s="39">
        <v>0.22700000000000001</v>
      </c>
    </row>
    <row r="147" spans="1:5" x14ac:dyDescent="0.35">
      <c r="A147" s="72">
        <v>2021</v>
      </c>
      <c r="B147" t="s">
        <v>167</v>
      </c>
      <c r="C147" s="42">
        <v>8798</v>
      </c>
      <c r="D147" s="38">
        <v>1.4</v>
      </c>
      <c r="E147" s="39">
        <v>0.995</v>
      </c>
    </row>
    <row r="148" spans="1:5" x14ac:dyDescent="0.35">
      <c r="A148" s="72">
        <v>2021</v>
      </c>
      <c r="B148" t="s">
        <v>170</v>
      </c>
      <c r="C148" s="42">
        <v>8342</v>
      </c>
      <c r="D148" s="38">
        <v>6.1</v>
      </c>
      <c r="E148" s="39">
        <v>0.98099999999999998</v>
      </c>
    </row>
    <row r="149" spans="1:5" x14ac:dyDescent="0.35">
      <c r="A149" s="72">
        <v>2021</v>
      </c>
      <c r="B149" t="s">
        <v>172</v>
      </c>
      <c r="C149" s="42">
        <v>8143</v>
      </c>
      <c r="D149" s="38">
        <v>3.3</v>
      </c>
      <c r="E149" s="39">
        <v>0.98399999999999999</v>
      </c>
    </row>
    <row r="150" spans="1:5" x14ac:dyDescent="0.35">
      <c r="A150" s="72">
        <v>2021</v>
      </c>
      <c r="B150" t="s">
        <v>174</v>
      </c>
      <c r="C150" s="42">
        <v>4262</v>
      </c>
      <c r="D150" s="38">
        <v>26.1</v>
      </c>
      <c r="E150" s="39">
        <v>0.378</v>
      </c>
    </row>
    <row r="151" spans="1:5" x14ac:dyDescent="0.35">
      <c r="A151" s="72">
        <v>2021</v>
      </c>
      <c r="B151" t="s">
        <v>173</v>
      </c>
      <c r="C151" s="42">
        <v>2829</v>
      </c>
      <c r="D151" s="38">
        <v>38.6</v>
      </c>
      <c r="E151" s="39">
        <v>0.60699999999999998</v>
      </c>
    </row>
    <row r="152" spans="1:5" x14ac:dyDescent="0.35">
      <c r="A152" s="72">
        <v>2021</v>
      </c>
      <c r="B152" t="s">
        <v>175</v>
      </c>
      <c r="C152" s="42">
        <v>2325</v>
      </c>
      <c r="D152" s="38">
        <v>0.1</v>
      </c>
      <c r="E152" s="39">
        <v>1</v>
      </c>
    </row>
    <row r="153" spans="1:5" x14ac:dyDescent="0.35">
      <c r="A153" s="72">
        <v>2021</v>
      </c>
      <c r="B153" t="s">
        <v>176</v>
      </c>
      <c r="C153" s="42">
        <v>1947</v>
      </c>
      <c r="D153" s="38">
        <v>0.9</v>
      </c>
      <c r="E153" s="39">
        <v>0.97899999999999998</v>
      </c>
    </row>
    <row r="154" spans="1:5" x14ac:dyDescent="0.35">
      <c r="A154" s="72">
        <v>2021</v>
      </c>
      <c r="B154" t="s">
        <v>177</v>
      </c>
      <c r="C154" s="42">
        <v>482</v>
      </c>
      <c r="D154" s="38">
        <v>1.6</v>
      </c>
      <c r="E154" s="39">
        <v>0.97399999999999998</v>
      </c>
    </row>
    <row r="155" spans="1:5" x14ac:dyDescent="0.35">
      <c r="A155" s="72">
        <v>2021</v>
      </c>
      <c r="B155" t="s">
        <v>178</v>
      </c>
      <c r="C155" s="42">
        <v>436</v>
      </c>
      <c r="D155" s="38">
        <v>3.5</v>
      </c>
      <c r="E155" s="39">
        <v>0.93700000000000006</v>
      </c>
    </row>
    <row r="156" spans="1:5" x14ac:dyDescent="0.35">
      <c r="A156" s="72">
        <v>2021</v>
      </c>
      <c r="B156" t="s">
        <v>179</v>
      </c>
      <c r="C156" s="42">
        <v>295</v>
      </c>
      <c r="D156" s="38">
        <v>3.1</v>
      </c>
      <c r="E156" s="39">
        <v>0.83299999999999996</v>
      </c>
    </row>
    <row r="157" spans="1:5" x14ac:dyDescent="0.35">
      <c r="A157" s="72">
        <v>2021</v>
      </c>
      <c r="B157" t="s">
        <v>181</v>
      </c>
      <c r="C157" s="42">
        <v>5</v>
      </c>
      <c r="D157" s="38">
        <v>0</v>
      </c>
      <c r="E157" s="39">
        <v>0.15</v>
      </c>
    </row>
    <row r="158" spans="1:5" x14ac:dyDescent="0.35">
      <c r="A158" s="72">
        <v>2022</v>
      </c>
      <c r="B158" t="s">
        <v>161</v>
      </c>
      <c r="C158" s="42">
        <v>61311</v>
      </c>
      <c r="D158" s="38">
        <v>198.5</v>
      </c>
      <c r="E158" s="39">
        <v>0.63100000000000001</v>
      </c>
    </row>
    <row r="159" spans="1:5" x14ac:dyDescent="0.35">
      <c r="A159" s="72">
        <v>2022</v>
      </c>
      <c r="B159" t="s">
        <v>162</v>
      </c>
      <c r="C159" s="42">
        <v>35568</v>
      </c>
      <c r="D159" s="38">
        <v>88.8</v>
      </c>
      <c r="E159" s="39">
        <v>0.93100000000000005</v>
      </c>
    </row>
    <row r="160" spans="1:5" x14ac:dyDescent="0.35">
      <c r="A160" s="72">
        <v>2022</v>
      </c>
      <c r="B160" t="s">
        <v>163</v>
      </c>
      <c r="C160" s="42">
        <v>30378</v>
      </c>
      <c r="D160" s="38">
        <v>84</v>
      </c>
      <c r="E160" s="39">
        <v>0.52800000000000002</v>
      </c>
    </row>
    <row r="161" spans="1:5" x14ac:dyDescent="0.35">
      <c r="A161" s="72">
        <v>2022</v>
      </c>
      <c r="B161" t="s">
        <v>164</v>
      </c>
      <c r="C161" s="42">
        <v>22057</v>
      </c>
      <c r="D161" s="38">
        <v>166.3</v>
      </c>
      <c r="E161" s="39">
        <v>0.53400000000000003</v>
      </c>
    </row>
    <row r="162" spans="1:5" x14ac:dyDescent="0.35">
      <c r="A162" s="72">
        <v>2022</v>
      </c>
      <c r="B162" t="s">
        <v>165</v>
      </c>
      <c r="C162" s="42">
        <v>18217</v>
      </c>
      <c r="D162" s="38">
        <v>64.5</v>
      </c>
      <c r="E162" s="39">
        <v>0.44500000000000001</v>
      </c>
    </row>
    <row r="163" spans="1:5" x14ac:dyDescent="0.35">
      <c r="A163" s="72">
        <v>2022</v>
      </c>
      <c r="B163" t="s">
        <v>166</v>
      </c>
      <c r="C163" s="42">
        <v>16248</v>
      </c>
      <c r="D163" s="38">
        <v>17.2</v>
      </c>
      <c r="E163" s="39">
        <v>0.95699999999999996</v>
      </c>
    </row>
    <row r="164" spans="1:5" x14ac:dyDescent="0.35">
      <c r="A164" s="72">
        <v>2022</v>
      </c>
      <c r="B164" t="s">
        <v>167</v>
      </c>
      <c r="C164" s="42">
        <v>11610</v>
      </c>
      <c r="D164" s="38">
        <v>2</v>
      </c>
      <c r="E164" s="39">
        <v>0.995</v>
      </c>
    </row>
    <row r="165" spans="1:5" x14ac:dyDescent="0.35">
      <c r="A165" s="72">
        <v>2022</v>
      </c>
      <c r="B165" t="s">
        <v>168</v>
      </c>
      <c r="C165" s="42">
        <v>10537</v>
      </c>
      <c r="D165" s="38">
        <v>16.8</v>
      </c>
      <c r="E165" s="39">
        <v>0.88400000000000001</v>
      </c>
    </row>
    <row r="166" spans="1:5" x14ac:dyDescent="0.35">
      <c r="A166" s="72">
        <v>2022</v>
      </c>
      <c r="B166" t="s">
        <v>170</v>
      </c>
      <c r="C166" s="42">
        <v>9219</v>
      </c>
      <c r="D166" s="38">
        <v>6.7</v>
      </c>
      <c r="E166" s="39">
        <v>0.98299999999999998</v>
      </c>
    </row>
    <row r="167" spans="1:5" x14ac:dyDescent="0.35">
      <c r="A167" s="72">
        <v>2022</v>
      </c>
      <c r="B167" t="s">
        <v>172</v>
      </c>
      <c r="C167" s="42">
        <v>9119</v>
      </c>
      <c r="D167" s="38">
        <v>3.2</v>
      </c>
      <c r="E167" s="39">
        <v>0.97399999999999998</v>
      </c>
    </row>
    <row r="168" spans="1:5" x14ac:dyDescent="0.35">
      <c r="A168" s="72">
        <v>2022</v>
      </c>
      <c r="B168" t="s">
        <v>171</v>
      </c>
      <c r="C168" s="42">
        <v>8549</v>
      </c>
      <c r="D168" s="38">
        <v>33.1</v>
      </c>
      <c r="E168" s="39">
        <v>0.23200000000000001</v>
      </c>
    </row>
    <row r="169" spans="1:5" x14ac:dyDescent="0.35">
      <c r="A169" s="72">
        <v>2022</v>
      </c>
      <c r="B169" t="s">
        <v>174</v>
      </c>
      <c r="C169" s="42">
        <v>4282</v>
      </c>
      <c r="D169" s="38">
        <v>26.1</v>
      </c>
      <c r="E169" s="39">
        <v>0.36699999999999999</v>
      </c>
    </row>
    <row r="170" spans="1:5" x14ac:dyDescent="0.35">
      <c r="A170" s="72">
        <v>2022</v>
      </c>
      <c r="B170" t="s">
        <v>173</v>
      </c>
      <c r="C170" s="42">
        <v>4162</v>
      </c>
      <c r="D170" s="38">
        <v>35.9</v>
      </c>
      <c r="E170" s="39">
        <v>0.624</v>
      </c>
    </row>
    <row r="171" spans="1:5" x14ac:dyDescent="0.35">
      <c r="A171" s="72">
        <v>2022</v>
      </c>
      <c r="B171" t="s">
        <v>175</v>
      </c>
      <c r="C171" s="42">
        <v>2751</v>
      </c>
      <c r="D171" s="38">
        <v>0.2</v>
      </c>
      <c r="E171" s="39">
        <v>1</v>
      </c>
    </row>
    <row r="172" spans="1:5" x14ac:dyDescent="0.35">
      <c r="A172" s="72">
        <v>2022</v>
      </c>
      <c r="B172" t="s">
        <v>176</v>
      </c>
      <c r="C172" s="42">
        <v>2060</v>
      </c>
      <c r="D172" s="38">
        <v>0.8</v>
      </c>
      <c r="E172" s="39">
        <v>0.98899999999999999</v>
      </c>
    </row>
    <row r="173" spans="1:5" x14ac:dyDescent="0.35">
      <c r="A173" s="72">
        <v>2022</v>
      </c>
      <c r="B173" t="s">
        <v>177</v>
      </c>
      <c r="C173" s="42">
        <v>748</v>
      </c>
      <c r="D173" s="38">
        <v>1.7</v>
      </c>
      <c r="E173" s="39">
        <v>0.95899999999999996</v>
      </c>
    </row>
    <row r="174" spans="1:5" x14ac:dyDescent="0.35">
      <c r="A174" s="72">
        <v>2022</v>
      </c>
      <c r="B174" t="s">
        <v>178</v>
      </c>
      <c r="C174" s="42">
        <v>414</v>
      </c>
      <c r="D174" s="38">
        <v>3.3</v>
      </c>
      <c r="E174" s="39">
        <v>0.94199999999999995</v>
      </c>
    </row>
    <row r="175" spans="1:5" x14ac:dyDescent="0.35">
      <c r="A175" s="72">
        <v>2022</v>
      </c>
      <c r="B175" t="s">
        <v>179</v>
      </c>
      <c r="C175" s="42">
        <v>281</v>
      </c>
      <c r="D175" s="38">
        <v>2.9</v>
      </c>
      <c r="E175" s="39">
        <v>0.84899999999999998</v>
      </c>
    </row>
    <row r="176" spans="1:5" x14ac:dyDescent="0.35">
      <c r="A176" s="72">
        <v>2022</v>
      </c>
      <c r="B176" t="s">
        <v>181</v>
      </c>
      <c r="C176" s="42">
        <v>5</v>
      </c>
      <c r="D176" s="38">
        <v>0</v>
      </c>
      <c r="E176" s="39">
        <v>0.161</v>
      </c>
    </row>
    <row r="177" spans="1:5" x14ac:dyDescent="0.35">
      <c r="A177" s="72">
        <v>2023</v>
      </c>
      <c r="B177" t="s">
        <v>161</v>
      </c>
      <c r="C177" s="42">
        <v>63479</v>
      </c>
      <c r="D177" s="38">
        <v>198.1</v>
      </c>
      <c r="E177" s="39">
        <v>0.61899999999999999</v>
      </c>
    </row>
    <row r="178" spans="1:5" x14ac:dyDescent="0.35">
      <c r="A178" s="72">
        <v>2023</v>
      </c>
      <c r="B178" t="s">
        <v>162</v>
      </c>
      <c r="C178" s="42">
        <v>38375</v>
      </c>
      <c r="D178" s="38">
        <v>95.4</v>
      </c>
      <c r="E178" s="39">
        <v>0.91800000000000004</v>
      </c>
    </row>
    <row r="179" spans="1:5" x14ac:dyDescent="0.35">
      <c r="A179" s="72">
        <v>2023</v>
      </c>
      <c r="B179" t="s">
        <v>163</v>
      </c>
      <c r="C179" s="42">
        <v>30318</v>
      </c>
      <c r="D179" s="38">
        <v>89.8</v>
      </c>
      <c r="E179" s="39">
        <v>0.51900000000000002</v>
      </c>
    </row>
    <row r="180" spans="1:5" x14ac:dyDescent="0.35">
      <c r="A180" s="72">
        <v>2023</v>
      </c>
      <c r="B180" t="s">
        <v>164</v>
      </c>
      <c r="C180" s="42">
        <v>22273</v>
      </c>
      <c r="D180" s="38">
        <v>155.6</v>
      </c>
      <c r="E180" s="39">
        <v>0.53200000000000003</v>
      </c>
    </row>
    <row r="181" spans="1:5" x14ac:dyDescent="0.35">
      <c r="A181" s="72">
        <v>2023</v>
      </c>
      <c r="B181" t="s">
        <v>165</v>
      </c>
      <c r="C181" s="42">
        <v>18540</v>
      </c>
      <c r="D181" s="38">
        <v>63.5</v>
      </c>
      <c r="E181" s="39">
        <v>0.435</v>
      </c>
    </row>
    <row r="182" spans="1:5" x14ac:dyDescent="0.35">
      <c r="A182" s="72">
        <v>2023</v>
      </c>
      <c r="B182" t="s">
        <v>166</v>
      </c>
      <c r="C182" s="42">
        <v>15464</v>
      </c>
      <c r="D182" s="38">
        <v>16.899999999999999</v>
      </c>
      <c r="E182" s="39">
        <v>0.95499999999999996</v>
      </c>
    </row>
    <row r="183" spans="1:5" x14ac:dyDescent="0.35">
      <c r="A183" s="72">
        <v>2023</v>
      </c>
      <c r="B183" t="s">
        <v>167</v>
      </c>
      <c r="C183" s="42">
        <v>13639</v>
      </c>
      <c r="D183" s="38">
        <v>2.2999999999999998</v>
      </c>
      <c r="E183" s="39">
        <v>0.99199999999999999</v>
      </c>
    </row>
    <row r="184" spans="1:5" x14ac:dyDescent="0.35">
      <c r="A184" s="72">
        <v>2023</v>
      </c>
      <c r="B184" t="s">
        <v>168</v>
      </c>
      <c r="C184" s="42">
        <v>10281</v>
      </c>
      <c r="D184" s="38">
        <v>16.8</v>
      </c>
      <c r="E184" s="39">
        <v>0.875</v>
      </c>
    </row>
    <row r="185" spans="1:5" x14ac:dyDescent="0.35">
      <c r="A185" s="72">
        <v>2023</v>
      </c>
      <c r="B185" t="s">
        <v>169</v>
      </c>
      <c r="C185" s="42">
        <v>10056</v>
      </c>
      <c r="D185" s="38">
        <v>2.1</v>
      </c>
      <c r="E185" s="39">
        <v>0.995</v>
      </c>
    </row>
    <row r="186" spans="1:5" x14ac:dyDescent="0.35">
      <c r="A186" s="72">
        <v>2023</v>
      </c>
      <c r="B186" t="s">
        <v>170</v>
      </c>
      <c r="C186" s="42">
        <v>9736</v>
      </c>
      <c r="D186" s="38">
        <v>7.2</v>
      </c>
      <c r="E186" s="39">
        <v>0.98199999999999998</v>
      </c>
    </row>
    <row r="187" spans="1:5" x14ac:dyDescent="0.35">
      <c r="A187" s="72">
        <v>2023</v>
      </c>
      <c r="B187" t="s">
        <v>171</v>
      </c>
      <c r="C187" s="42">
        <v>8294</v>
      </c>
      <c r="D187" s="38">
        <v>32.299999999999997</v>
      </c>
      <c r="E187" s="39">
        <v>0.22500000000000001</v>
      </c>
    </row>
    <row r="188" spans="1:5" x14ac:dyDescent="0.35">
      <c r="A188" s="72">
        <v>2023</v>
      </c>
      <c r="B188" t="s">
        <v>172</v>
      </c>
      <c r="C188" s="42">
        <v>6843</v>
      </c>
      <c r="D188" s="38">
        <v>2.7</v>
      </c>
      <c r="E188" s="39">
        <v>0.97899999999999998</v>
      </c>
    </row>
    <row r="189" spans="1:5" x14ac:dyDescent="0.35">
      <c r="A189" s="72">
        <v>2023</v>
      </c>
      <c r="B189" t="s">
        <v>173</v>
      </c>
      <c r="C189" s="42">
        <v>4648</v>
      </c>
      <c r="D189" s="38">
        <v>33.4</v>
      </c>
      <c r="E189" s="39">
        <v>0.63400000000000001</v>
      </c>
    </row>
    <row r="190" spans="1:5" x14ac:dyDescent="0.35">
      <c r="A190" s="72">
        <v>2023</v>
      </c>
      <c r="B190" t="s">
        <v>174</v>
      </c>
      <c r="C190" s="42">
        <v>4104</v>
      </c>
      <c r="D190" s="38">
        <v>25.6</v>
      </c>
      <c r="E190" s="39">
        <v>0.35399999999999998</v>
      </c>
    </row>
    <row r="191" spans="1:5" x14ac:dyDescent="0.35">
      <c r="A191" s="72">
        <v>2023</v>
      </c>
      <c r="B191" t="s">
        <v>175</v>
      </c>
      <c r="C191" s="42">
        <v>2899</v>
      </c>
      <c r="D191" s="38">
        <v>0.2</v>
      </c>
      <c r="E191" s="39">
        <v>1</v>
      </c>
    </row>
    <row r="192" spans="1:5" x14ac:dyDescent="0.35">
      <c r="A192" s="72">
        <v>2023</v>
      </c>
      <c r="B192" t="s">
        <v>176</v>
      </c>
      <c r="C192" s="42">
        <v>1765</v>
      </c>
      <c r="D192" s="38">
        <v>0.7</v>
      </c>
      <c r="E192" s="39">
        <v>0.98499999999999999</v>
      </c>
    </row>
    <row r="193" spans="1:5" x14ac:dyDescent="0.35">
      <c r="A193" s="72">
        <v>2023</v>
      </c>
      <c r="B193" t="s">
        <v>177</v>
      </c>
      <c r="C193" s="42">
        <v>761</v>
      </c>
      <c r="D193" s="38">
        <v>1.7</v>
      </c>
      <c r="E193" s="39">
        <v>0.95899999999999996</v>
      </c>
    </row>
    <row r="194" spans="1:5" x14ac:dyDescent="0.35">
      <c r="A194" s="72">
        <v>2023</v>
      </c>
      <c r="B194" t="s">
        <v>178</v>
      </c>
      <c r="C194" s="42">
        <v>384</v>
      </c>
      <c r="D194" s="38">
        <v>3</v>
      </c>
      <c r="E194" s="39">
        <v>0.94</v>
      </c>
    </row>
    <row r="195" spans="1:5" x14ac:dyDescent="0.35">
      <c r="A195" s="72">
        <v>2023</v>
      </c>
      <c r="B195" t="s">
        <v>179</v>
      </c>
      <c r="C195" s="42">
        <v>288</v>
      </c>
      <c r="D195" s="38">
        <v>2.7</v>
      </c>
      <c r="E195" s="39">
        <v>0.876</v>
      </c>
    </row>
    <row r="196" spans="1:5" x14ac:dyDescent="0.35">
      <c r="A196" s="73">
        <v>2023</v>
      </c>
      <c r="B196" s="12" t="s">
        <v>181</v>
      </c>
      <c r="C196" s="44">
        <v>4</v>
      </c>
      <c r="D196" s="40">
        <v>0</v>
      </c>
      <c r="E196" s="41">
        <v>3.5999999999999997E-2</v>
      </c>
    </row>
    <row r="198" spans="1:5" x14ac:dyDescent="0.35">
      <c r="A198" s="66" t="s">
        <v>50</v>
      </c>
    </row>
    <row r="200" spans="1:5" x14ac:dyDescent="0.35">
      <c r="A200" s="66" t="s">
        <v>146</v>
      </c>
    </row>
    <row r="201" spans="1:5" x14ac:dyDescent="0.35">
      <c r="A201" s="66" t="s">
        <v>151</v>
      </c>
    </row>
    <row r="202" spans="1:5" x14ac:dyDescent="0.35">
      <c r="A202" s="66" t="s">
        <v>147</v>
      </c>
    </row>
    <row r="204" spans="1:5" x14ac:dyDescent="0.35">
      <c r="A204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workbookViewId="0"/>
  </sheetViews>
  <sheetFormatPr defaultColWidth="10.90625" defaultRowHeight="14.5" x14ac:dyDescent="0.35"/>
  <cols>
    <col min="1" max="1" width="6.7265625" style="66" customWidth="1"/>
    <col min="2" max="2" width="11.7265625" customWidth="1"/>
    <col min="3" max="3" width="18.7265625" customWidth="1"/>
    <col min="4" max="5" width="42.7265625" customWidth="1"/>
    <col min="6" max="6" width="17.7265625" customWidth="1"/>
    <col min="7" max="8" width="41.7265625" style="52" customWidth="1"/>
  </cols>
  <sheetData>
    <row r="1" spans="1:8" x14ac:dyDescent="0.35">
      <c r="A1" s="66" t="s">
        <v>0</v>
      </c>
    </row>
    <row r="3" spans="1:8" x14ac:dyDescent="0.35">
      <c r="A3" s="71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3" t="s">
        <v>7</v>
      </c>
      <c r="H3" s="54" t="s">
        <v>8</v>
      </c>
    </row>
    <row r="4" spans="1:8" x14ac:dyDescent="0.35">
      <c r="A4" s="72">
        <v>2000</v>
      </c>
      <c r="B4" t="s">
        <v>9</v>
      </c>
      <c r="C4" s="2">
        <v>3.0000000000000001E-3</v>
      </c>
      <c r="D4" s="2">
        <v>4.0000000000000001E-3</v>
      </c>
      <c r="E4" s="2">
        <v>2E-3</v>
      </c>
      <c r="F4" s="1">
        <v>63.5</v>
      </c>
      <c r="G4" s="52">
        <v>83.7</v>
      </c>
      <c r="H4" s="55">
        <v>42.2</v>
      </c>
    </row>
    <row r="5" spans="1:8" x14ac:dyDescent="0.35">
      <c r="A5" s="72">
        <v>2000</v>
      </c>
      <c r="B5" t="s">
        <v>10</v>
      </c>
      <c r="C5" s="2">
        <v>4.0000000000000001E-3</v>
      </c>
      <c r="D5" s="2">
        <v>5.0000000000000001E-3</v>
      </c>
      <c r="E5" s="2">
        <v>3.0000000000000001E-3</v>
      </c>
      <c r="F5" s="1">
        <v>73.099999999999994</v>
      </c>
      <c r="G5" s="52">
        <v>96</v>
      </c>
      <c r="H5" s="55">
        <v>48.5</v>
      </c>
    </row>
    <row r="6" spans="1:8" x14ac:dyDescent="0.35">
      <c r="A6" s="72">
        <v>2001</v>
      </c>
      <c r="B6" t="s">
        <v>9</v>
      </c>
      <c r="C6" s="2">
        <v>3.0000000000000001E-3</v>
      </c>
      <c r="D6" s="2">
        <v>4.0000000000000001E-3</v>
      </c>
      <c r="E6" s="2">
        <v>2E-3</v>
      </c>
      <c r="F6" s="1">
        <v>64.599999999999994</v>
      </c>
      <c r="G6" s="52">
        <v>83.7</v>
      </c>
      <c r="H6" s="55">
        <v>43.9</v>
      </c>
    </row>
    <row r="7" spans="1:8" x14ac:dyDescent="0.35">
      <c r="A7" s="72">
        <v>2001</v>
      </c>
      <c r="B7" t="s">
        <v>10</v>
      </c>
      <c r="C7" s="2">
        <v>4.0000000000000001E-3</v>
      </c>
      <c r="D7" s="2">
        <v>5.0000000000000001E-3</v>
      </c>
      <c r="E7" s="2">
        <v>3.0000000000000001E-3</v>
      </c>
      <c r="F7" s="1">
        <v>74.7</v>
      </c>
      <c r="G7" s="52">
        <v>97.2</v>
      </c>
      <c r="H7" s="55">
        <v>50.8</v>
      </c>
    </row>
    <row r="8" spans="1:8" x14ac:dyDescent="0.35">
      <c r="A8" s="72">
        <v>2002</v>
      </c>
      <c r="B8" t="s">
        <v>9</v>
      </c>
      <c r="C8" s="2">
        <v>3.0000000000000001E-3</v>
      </c>
      <c r="D8" s="2">
        <v>4.0000000000000001E-3</v>
      </c>
      <c r="E8" s="2">
        <v>2E-3</v>
      </c>
      <c r="F8" s="1">
        <v>65.7</v>
      </c>
      <c r="G8" s="52">
        <v>85.1</v>
      </c>
      <c r="H8" s="55">
        <v>45</v>
      </c>
    </row>
    <row r="9" spans="1:8" x14ac:dyDescent="0.35">
      <c r="A9" s="72">
        <v>2002</v>
      </c>
      <c r="B9" t="s">
        <v>10</v>
      </c>
      <c r="C9" s="2">
        <v>4.0000000000000001E-3</v>
      </c>
      <c r="D9" s="2">
        <v>5.0000000000000001E-3</v>
      </c>
      <c r="E9" s="2">
        <v>3.0000000000000001E-3</v>
      </c>
      <c r="F9" s="1">
        <v>76.400000000000006</v>
      </c>
      <c r="G9" s="52">
        <v>98.4</v>
      </c>
      <c r="H9" s="55">
        <v>52.8</v>
      </c>
    </row>
    <row r="10" spans="1:8" x14ac:dyDescent="0.35">
      <c r="A10" s="72">
        <v>2003</v>
      </c>
      <c r="B10" t="s">
        <v>9</v>
      </c>
      <c r="C10" s="2">
        <v>3.0000000000000001E-3</v>
      </c>
      <c r="D10" s="2">
        <v>4.0000000000000001E-3</v>
      </c>
      <c r="E10" s="2">
        <v>2E-3</v>
      </c>
      <c r="F10" s="1">
        <v>66.900000000000006</v>
      </c>
      <c r="G10" s="52">
        <v>86.1</v>
      </c>
      <c r="H10" s="55">
        <v>46.3</v>
      </c>
    </row>
    <row r="11" spans="1:8" x14ac:dyDescent="0.35">
      <c r="A11" s="72">
        <v>2003</v>
      </c>
      <c r="B11" t="s">
        <v>10</v>
      </c>
      <c r="C11" s="2">
        <v>4.0000000000000001E-3</v>
      </c>
      <c r="D11" s="2">
        <v>5.0000000000000001E-3</v>
      </c>
      <c r="E11" s="2">
        <v>3.0000000000000001E-3</v>
      </c>
      <c r="F11" s="1">
        <v>78.2</v>
      </c>
      <c r="G11" s="52">
        <v>100.9</v>
      </c>
      <c r="H11" s="55">
        <v>54.6</v>
      </c>
    </row>
    <row r="12" spans="1:8" x14ac:dyDescent="0.35">
      <c r="A12" s="72">
        <v>2004</v>
      </c>
      <c r="B12" t="s">
        <v>9</v>
      </c>
      <c r="C12" s="2">
        <v>3.0000000000000001E-3</v>
      </c>
      <c r="D12" s="2">
        <v>5.0000000000000001E-3</v>
      </c>
      <c r="E12" s="2">
        <v>2E-3</v>
      </c>
      <c r="F12" s="1">
        <v>68</v>
      </c>
      <c r="G12" s="52">
        <v>89.6</v>
      </c>
      <c r="H12" s="55">
        <v>47.6</v>
      </c>
    </row>
    <row r="13" spans="1:8" x14ac:dyDescent="0.35">
      <c r="A13" s="72">
        <v>2004</v>
      </c>
      <c r="B13" t="s">
        <v>10</v>
      </c>
      <c r="C13" s="2">
        <v>4.0000000000000001E-3</v>
      </c>
      <c r="D13" s="2">
        <v>6.0000000000000001E-3</v>
      </c>
      <c r="E13" s="2">
        <v>3.0000000000000001E-3</v>
      </c>
      <c r="F13" s="1">
        <v>79.8</v>
      </c>
      <c r="G13" s="52">
        <v>104.3</v>
      </c>
      <c r="H13" s="55">
        <v>55.5</v>
      </c>
    </row>
    <row r="14" spans="1:8" x14ac:dyDescent="0.35">
      <c r="A14" s="72">
        <v>2005</v>
      </c>
      <c r="B14" t="s">
        <v>9</v>
      </c>
      <c r="C14" s="2">
        <v>4.0000000000000001E-3</v>
      </c>
      <c r="D14" s="2">
        <v>5.0000000000000001E-3</v>
      </c>
      <c r="E14" s="2">
        <v>2E-3</v>
      </c>
      <c r="F14" s="1">
        <v>69.099999999999994</v>
      </c>
      <c r="G14" s="52">
        <v>91.7</v>
      </c>
      <c r="H14" s="55">
        <v>46.5</v>
      </c>
    </row>
    <row r="15" spans="1:8" x14ac:dyDescent="0.35">
      <c r="A15" s="72">
        <v>2005</v>
      </c>
      <c r="B15" t="s">
        <v>10</v>
      </c>
      <c r="C15" s="2">
        <v>4.0000000000000001E-3</v>
      </c>
      <c r="D15" s="2">
        <v>6.0000000000000001E-3</v>
      </c>
      <c r="E15" s="2">
        <v>3.0000000000000001E-3</v>
      </c>
      <c r="F15" s="1">
        <v>81.2</v>
      </c>
      <c r="G15" s="52">
        <v>106.3</v>
      </c>
      <c r="H15" s="55">
        <v>54.6</v>
      </c>
    </row>
    <row r="16" spans="1:8" x14ac:dyDescent="0.35">
      <c r="A16" s="72">
        <v>2006</v>
      </c>
      <c r="B16" t="s">
        <v>9</v>
      </c>
      <c r="C16" s="2">
        <v>4.0000000000000001E-3</v>
      </c>
      <c r="D16" s="2">
        <v>5.0000000000000001E-3</v>
      </c>
      <c r="E16" s="2">
        <v>2E-3</v>
      </c>
      <c r="F16" s="1">
        <v>70.2</v>
      </c>
      <c r="G16" s="52">
        <v>92.1</v>
      </c>
      <c r="H16" s="55">
        <v>48.2</v>
      </c>
    </row>
    <row r="17" spans="1:8" x14ac:dyDescent="0.35">
      <c r="A17" s="72">
        <v>2006</v>
      </c>
      <c r="B17" t="s">
        <v>10</v>
      </c>
      <c r="C17" s="2">
        <v>4.0000000000000001E-3</v>
      </c>
      <c r="D17" s="2">
        <v>6.0000000000000001E-3</v>
      </c>
      <c r="E17" s="2">
        <v>3.0000000000000001E-3</v>
      </c>
      <c r="F17" s="1">
        <v>82.4</v>
      </c>
      <c r="G17" s="52">
        <v>107.2</v>
      </c>
      <c r="H17" s="55">
        <v>56</v>
      </c>
    </row>
    <row r="18" spans="1:8" x14ac:dyDescent="0.35">
      <c r="A18" s="72">
        <v>2007</v>
      </c>
      <c r="B18" t="s">
        <v>9</v>
      </c>
      <c r="C18" s="2">
        <v>4.0000000000000001E-3</v>
      </c>
      <c r="D18" s="2">
        <v>5.0000000000000001E-3</v>
      </c>
      <c r="E18" s="2">
        <v>2E-3</v>
      </c>
      <c r="F18" s="1">
        <v>71.3</v>
      </c>
      <c r="G18" s="52">
        <v>92.7</v>
      </c>
      <c r="H18" s="55">
        <v>48.9</v>
      </c>
    </row>
    <row r="19" spans="1:8" x14ac:dyDescent="0.35">
      <c r="A19" s="72">
        <v>2007</v>
      </c>
      <c r="B19" t="s">
        <v>10</v>
      </c>
      <c r="C19" s="2">
        <v>5.0000000000000001E-3</v>
      </c>
      <c r="D19" s="2">
        <v>6.0000000000000001E-3</v>
      </c>
      <c r="E19" s="2">
        <v>3.0000000000000001E-3</v>
      </c>
      <c r="F19" s="1">
        <v>83.5</v>
      </c>
      <c r="G19" s="52">
        <v>108.2</v>
      </c>
      <c r="H19" s="55">
        <v>58.3</v>
      </c>
    </row>
    <row r="20" spans="1:8" x14ac:dyDescent="0.35">
      <c r="A20" s="72">
        <v>2008</v>
      </c>
      <c r="B20" t="s">
        <v>9</v>
      </c>
      <c r="C20" s="2">
        <v>4.0000000000000001E-3</v>
      </c>
      <c r="D20" s="2">
        <v>5.0000000000000001E-3</v>
      </c>
      <c r="E20" s="2">
        <v>3.0000000000000001E-3</v>
      </c>
      <c r="F20" s="1">
        <v>72.5</v>
      </c>
      <c r="G20" s="52">
        <v>94.8</v>
      </c>
      <c r="H20" s="55">
        <v>49.7</v>
      </c>
    </row>
    <row r="21" spans="1:8" x14ac:dyDescent="0.35">
      <c r="A21" s="72">
        <v>2008</v>
      </c>
      <c r="B21" t="s">
        <v>10</v>
      </c>
      <c r="C21" s="2">
        <v>5.0000000000000001E-3</v>
      </c>
      <c r="D21" s="2">
        <v>6.0000000000000001E-3</v>
      </c>
      <c r="E21" s="2">
        <v>3.0000000000000001E-3</v>
      </c>
      <c r="F21" s="1">
        <v>84.7</v>
      </c>
      <c r="G21" s="52">
        <v>109.9</v>
      </c>
      <c r="H21" s="55">
        <v>58.9</v>
      </c>
    </row>
    <row r="22" spans="1:8" x14ac:dyDescent="0.35">
      <c r="A22" s="72">
        <v>2009</v>
      </c>
      <c r="B22" t="s">
        <v>9</v>
      </c>
      <c r="C22" s="2">
        <v>4.0000000000000001E-3</v>
      </c>
      <c r="D22" s="2">
        <v>5.0000000000000001E-3</v>
      </c>
      <c r="E22" s="2">
        <v>3.0000000000000001E-3</v>
      </c>
      <c r="F22" s="1">
        <v>73.599999999999994</v>
      </c>
      <c r="G22" s="52">
        <v>98.2</v>
      </c>
      <c r="H22" s="55">
        <v>49.6</v>
      </c>
    </row>
    <row r="23" spans="1:8" x14ac:dyDescent="0.35">
      <c r="A23" s="72">
        <v>2009</v>
      </c>
      <c r="B23" t="s">
        <v>10</v>
      </c>
      <c r="C23" s="2">
        <v>5.0000000000000001E-3</v>
      </c>
      <c r="D23" s="2">
        <v>6.0000000000000001E-3</v>
      </c>
      <c r="E23" s="2">
        <v>3.0000000000000001E-3</v>
      </c>
      <c r="F23" s="1">
        <v>85.7</v>
      </c>
      <c r="G23" s="52">
        <v>113.7</v>
      </c>
      <c r="H23" s="55">
        <v>58.5</v>
      </c>
    </row>
    <row r="24" spans="1:8" x14ac:dyDescent="0.35">
      <c r="A24" s="72">
        <v>2010</v>
      </c>
      <c r="B24" t="s">
        <v>9</v>
      </c>
      <c r="C24" s="2">
        <v>4.0000000000000001E-3</v>
      </c>
      <c r="D24" s="2">
        <v>5.0000000000000001E-3</v>
      </c>
      <c r="E24" s="2">
        <v>2E-3</v>
      </c>
      <c r="F24" s="1">
        <v>74.599999999999994</v>
      </c>
      <c r="G24" s="52">
        <v>101.5</v>
      </c>
      <c r="H24" s="55">
        <v>48.7</v>
      </c>
    </row>
    <row r="25" spans="1:8" x14ac:dyDescent="0.35">
      <c r="A25" s="72">
        <v>2010</v>
      </c>
      <c r="B25" t="s">
        <v>10</v>
      </c>
      <c r="C25" s="2">
        <v>5.0000000000000001E-3</v>
      </c>
      <c r="D25" s="2">
        <v>6.0000000000000001E-3</v>
      </c>
      <c r="E25" s="2">
        <v>3.0000000000000001E-3</v>
      </c>
      <c r="F25" s="1">
        <v>86.7</v>
      </c>
      <c r="G25" s="52">
        <v>118.7</v>
      </c>
      <c r="H25" s="55">
        <v>57.8</v>
      </c>
    </row>
    <row r="26" spans="1:8" x14ac:dyDescent="0.35">
      <c r="A26" s="72">
        <v>2011</v>
      </c>
      <c r="B26" t="s">
        <v>9</v>
      </c>
      <c r="C26" s="2">
        <v>4.0000000000000001E-3</v>
      </c>
      <c r="D26" s="2">
        <v>5.0000000000000001E-3</v>
      </c>
      <c r="E26" s="2">
        <v>3.0000000000000001E-3</v>
      </c>
      <c r="F26" s="1">
        <v>75.599999999999994</v>
      </c>
      <c r="G26" s="52">
        <v>101.8</v>
      </c>
      <c r="H26" s="55">
        <v>50.8</v>
      </c>
    </row>
    <row r="27" spans="1:8" x14ac:dyDescent="0.35">
      <c r="A27" s="72">
        <v>2011</v>
      </c>
      <c r="B27" t="s">
        <v>10</v>
      </c>
      <c r="C27" s="2">
        <v>5.0000000000000001E-3</v>
      </c>
      <c r="D27" s="2">
        <v>6.0000000000000001E-3</v>
      </c>
      <c r="E27" s="2">
        <v>3.0000000000000001E-3</v>
      </c>
      <c r="F27" s="1">
        <v>87.6</v>
      </c>
      <c r="G27" s="52">
        <v>116.7</v>
      </c>
      <c r="H27" s="55">
        <v>59.5</v>
      </c>
    </row>
    <row r="28" spans="1:8" x14ac:dyDescent="0.35">
      <c r="A28" s="72">
        <v>2012</v>
      </c>
      <c r="B28" t="s">
        <v>9</v>
      </c>
      <c r="C28" s="2">
        <v>4.0000000000000001E-3</v>
      </c>
      <c r="D28" s="2">
        <v>5.0000000000000001E-3</v>
      </c>
      <c r="E28" s="2">
        <v>3.0000000000000001E-3</v>
      </c>
      <c r="F28" s="1">
        <v>76.599999999999994</v>
      </c>
      <c r="G28" s="52">
        <v>101.9</v>
      </c>
      <c r="H28" s="55">
        <v>52.6</v>
      </c>
    </row>
    <row r="29" spans="1:8" x14ac:dyDescent="0.35">
      <c r="A29" s="72">
        <v>2012</v>
      </c>
      <c r="B29" t="s">
        <v>10</v>
      </c>
      <c r="C29" s="2">
        <v>5.0000000000000001E-3</v>
      </c>
      <c r="D29" s="2">
        <v>6.0000000000000001E-3</v>
      </c>
      <c r="E29" s="2">
        <v>3.0000000000000001E-3</v>
      </c>
      <c r="F29" s="1">
        <v>88.5</v>
      </c>
      <c r="G29" s="52">
        <v>117.7</v>
      </c>
      <c r="H29" s="55">
        <v>61.3</v>
      </c>
    </row>
    <row r="30" spans="1:8" x14ac:dyDescent="0.35">
      <c r="A30" s="72">
        <v>2013</v>
      </c>
      <c r="B30" t="s">
        <v>9</v>
      </c>
      <c r="C30" s="2">
        <v>4.0000000000000001E-3</v>
      </c>
      <c r="D30" s="2">
        <v>5.0000000000000001E-3</v>
      </c>
      <c r="E30" s="2">
        <v>3.0000000000000001E-3</v>
      </c>
      <c r="F30" s="1">
        <v>77.5</v>
      </c>
      <c r="G30" s="52">
        <v>102.8</v>
      </c>
      <c r="H30" s="55">
        <v>53.9</v>
      </c>
    </row>
    <row r="31" spans="1:8" x14ac:dyDescent="0.35">
      <c r="A31" s="72">
        <v>2013</v>
      </c>
      <c r="B31" t="s">
        <v>10</v>
      </c>
      <c r="C31" s="2">
        <v>5.0000000000000001E-3</v>
      </c>
      <c r="D31" s="2">
        <v>6.0000000000000001E-3</v>
      </c>
      <c r="E31" s="2">
        <v>3.0000000000000001E-3</v>
      </c>
      <c r="F31" s="1">
        <v>89.3</v>
      </c>
      <c r="G31" s="52">
        <v>117.9</v>
      </c>
      <c r="H31" s="55">
        <v>62.9</v>
      </c>
    </row>
    <row r="32" spans="1:8" x14ac:dyDescent="0.35">
      <c r="A32" s="72">
        <v>2014</v>
      </c>
      <c r="B32" t="s">
        <v>9</v>
      </c>
      <c r="C32" s="2">
        <v>4.0000000000000001E-3</v>
      </c>
      <c r="D32" s="2">
        <v>5.0000000000000001E-3</v>
      </c>
      <c r="E32" s="2">
        <v>3.0000000000000001E-3</v>
      </c>
      <c r="F32" s="1">
        <v>78.5</v>
      </c>
      <c r="G32" s="52">
        <v>103.9</v>
      </c>
      <c r="H32" s="55">
        <v>55.1</v>
      </c>
    </row>
    <row r="33" spans="1:8" x14ac:dyDescent="0.35">
      <c r="A33" s="72">
        <v>2014</v>
      </c>
      <c r="B33" t="s">
        <v>10</v>
      </c>
      <c r="C33" s="2">
        <v>5.0000000000000001E-3</v>
      </c>
      <c r="D33" s="2">
        <v>6.0000000000000001E-3</v>
      </c>
      <c r="E33" s="2">
        <v>3.0000000000000001E-3</v>
      </c>
      <c r="F33" s="1">
        <v>90.2</v>
      </c>
      <c r="G33" s="52">
        <v>119.5</v>
      </c>
      <c r="H33" s="55">
        <v>63.2</v>
      </c>
    </row>
    <row r="34" spans="1:8" x14ac:dyDescent="0.35">
      <c r="A34" s="72">
        <v>2015</v>
      </c>
      <c r="B34" t="s">
        <v>9</v>
      </c>
      <c r="C34" s="2">
        <v>4.0000000000000001E-3</v>
      </c>
      <c r="D34" s="2">
        <v>5.0000000000000001E-3</v>
      </c>
      <c r="E34" s="2">
        <v>3.0000000000000001E-3</v>
      </c>
      <c r="F34" s="1">
        <v>79.5</v>
      </c>
      <c r="G34" s="52">
        <v>106.3</v>
      </c>
      <c r="H34" s="55">
        <v>54.7</v>
      </c>
    </row>
    <row r="35" spans="1:8" x14ac:dyDescent="0.35">
      <c r="A35" s="72">
        <v>2015</v>
      </c>
      <c r="B35" t="s">
        <v>10</v>
      </c>
      <c r="C35" s="2">
        <v>5.0000000000000001E-3</v>
      </c>
      <c r="D35" s="2">
        <v>7.0000000000000001E-3</v>
      </c>
      <c r="E35" s="2">
        <v>3.0000000000000001E-3</v>
      </c>
      <c r="F35" s="1">
        <v>91</v>
      </c>
      <c r="G35" s="52">
        <v>122</v>
      </c>
      <c r="H35" s="55">
        <v>62.2</v>
      </c>
    </row>
    <row r="36" spans="1:8" x14ac:dyDescent="0.35">
      <c r="A36" s="72">
        <v>2016</v>
      </c>
      <c r="B36" t="s">
        <v>9</v>
      </c>
      <c r="C36" s="2">
        <v>4.0000000000000001E-3</v>
      </c>
      <c r="D36" s="2">
        <v>5.0000000000000001E-3</v>
      </c>
      <c r="E36" s="2">
        <v>3.0000000000000001E-3</v>
      </c>
      <c r="F36" s="1">
        <v>81.7</v>
      </c>
      <c r="G36" s="52">
        <v>107.7</v>
      </c>
      <c r="H36" s="55">
        <v>57.9</v>
      </c>
    </row>
    <row r="37" spans="1:8" x14ac:dyDescent="0.35">
      <c r="A37" s="72">
        <v>2016</v>
      </c>
      <c r="B37" t="s">
        <v>10</v>
      </c>
      <c r="C37" s="2">
        <v>5.0000000000000001E-3</v>
      </c>
      <c r="D37" s="2">
        <v>7.0000000000000001E-3</v>
      </c>
      <c r="E37" s="2">
        <v>4.0000000000000001E-3</v>
      </c>
      <c r="F37" s="1">
        <v>92.5</v>
      </c>
      <c r="G37" s="52">
        <v>121.7</v>
      </c>
      <c r="H37" s="55">
        <v>65.599999999999994</v>
      </c>
    </row>
    <row r="38" spans="1:8" x14ac:dyDescent="0.35">
      <c r="A38" s="72">
        <v>2017</v>
      </c>
      <c r="B38" t="s">
        <v>9</v>
      </c>
      <c r="C38" s="2">
        <v>4.0000000000000001E-3</v>
      </c>
      <c r="D38" s="2">
        <v>6.0000000000000001E-3</v>
      </c>
      <c r="E38" s="2">
        <v>3.0000000000000001E-3</v>
      </c>
      <c r="F38" s="1">
        <v>83.9</v>
      </c>
      <c r="G38" s="52">
        <v>112.2</v>
      </c>
      <c r="H38" s="55">
        <v>56.5</v>
      </c>
    </row>
    <row r="39" spans="1:8" x14ac:dyDescent="0.35">
      <c r="A39" s="72">
        <v>2017</v>
      </c>
      <c r="B39" t="s">
        <v>10</v>
      </c>
      <c r="C39" s="2">
        <v>5.0000000000000001E-3</v>
      </c>
      <c r="D39" s="2">
        <v>7.0000000000000001E-3</v>
      </c>
      <c r="E39" s="2">
        <v>3.0000000000000001E-3</v>
      </c>
      <c r="F39" s="1">
        <v>94</v>
      </c>
      <c r="G39" s="52">
        <v>124.5</v>
      </c>
      <c r="H39" s="55">
        <v>64.3</v>
      </c>
    </row>
    <row r="40" spans="1:8" x14ac:dyDescent="0.35">
      <c r="A40" s="72">
        <v>2018</v>
      </c>
      <c r="B40" t="s">
        <v>9</v>
      </c>
      <c r="C40" s="2">
        <v>4.0000000000000001E-3</v>
      </c>
      <c r="D40" s="2">
        <v>6.0000000000000001E-3</v>
      </c>
      <c r="E40" s="2">
        <v>3.0000000000000001E-3</v>
      </c>
      <c r="F40" s="1">
        <v>85.2</v>
      </c>
      <c r="G40" s="52">
        <v>113.1</v>
      </c>
      <c r="H40" s="55">
        <v>58.7</v>
      </c>
    </row>
    <row r="41" spans="1:8" x14ac:dyDescent="0.35">
      <c r="A41" s="72">
        <v>2018</v>
      </c>
      <c r="B41" t="s">
        <v>10</v>
      </c>
      <c r="C41" s="2">
        <v>5.0000000000000001E-3</v>
      </c>
      <c r="D41" s="2">
        <v>7.0000000000000001E-3</v>
      </c>
      <c r="E41" s="2">
        <v>4.0000000000000001E-3</v>
      </c>
      <c r="F41" s="1">
        <v>95</v>
      </c>
      <c r="G41" s="52">
        <v>125.7</v>
      </c>
      <c r="H41" s="55">
        <v>65.900000000000006</v>
      </c>
    </row>
    <row r="42" spans="1:8" x14ac:dyDescent="0.35">
      <c r="A42" s="72">
        <v>2019</v>
      </c>
      <c r="B42" t="s">
        <v>9</v>
      </c>
      <c r="C42" s="2">
        <v>4.0000000000000001E-3</v>
      </c>
      <c r="D42" s="2">
        <v>6.0000000000000001E-3</v>
      </c>
      <c r="E42" s="2">
        <v>3.0000000000000001E-3</v>
      </c>
      <c r="F42" s="1">
        <v>86.4</v>
      </c>
      <c r="G42" s="52">
        <v>116.3</v>
      </c>
      <c r="H42" s="55">
        <v>56.5</v>
      </c>
    </row>
    <row r="43" spans="1:8" x14ac:dyDescent="0.35">
      <c r="A43" s="73">
        <v>2019</v>
      </c>
      <c r="B43" s="12" t="s">
        <v>10</v>
      </c>
      <c r="C43" s="9">
        <v>5.0000000000000001E-3</v>
      </c>
      <c r="D43" s="9">
        <v>7.0000000000000001E-3</v>
      </c>
      <c r="E43" s="9">
        <v>3.0000000000000001E-3</v>
      </c>
      <c r="F43" s="8">
        <v>96</v>
      </c>
      <c r="G43" s="56">
        <v>128.9</v>
      </c>
      <c r="H43" s="57">
        <v>63.8</v>
      </c>
    </row>
    <row r="45" spans="1:8" x14ac:dyDescent="0.35">
      <c r="A45" s="66" t="s">
        <v>11</v>
      </c>
    </row>
    <row r="47" spans="1:8" x14ac:dyDescent="0.35">
      <c r="A47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69"/>
  <sheetViews>
    <sheetView workbookViewId="0"/>
  </sheetViews>
  <sheetFormatPr defaultColWidth="10.90625" defaultRowHeight="14.5" x14ac:dyDescent="0.35"/>
  <cols>
    <col min="1" max="1" width="6.7265625" style="66" customWidth="1"/>
    <col min="2" max="2" width="19.7265625" customWidth="1"/>
    <col min="3" max="3" width="27.7265625" customWidth="1"/>
  </cols>
  <sheetData>
    <row r="1" spans="1:3" x14ac:dyDescent="0.35">
      <c r="A1" s="66" t="s">
        <v>183</v>
      </c>
    </row>
    <row r="3" spans="1:3" x14ac:dyDescent="0.35">
      <c r="A3" s="71" t="s">
        <v>1</v>
      </c>
      <c r="B3" s="5" t="s">
        <v>184</v>
      </c>
      <c r="C3" s="7" t="s">
        <v>48</v>
      </c>
    </row>
    <row r="4" spans="1:3" x14ac:dyDescent="0.35">
      <c r="A4" s="72">
        <v>2014</v>
      </c>
      <c r="B4" s="42" t="s">
        <v>185</v>
      </c>
      <c r="C4" s="43">
        <v>508.7</v>
      </c>
    </row>
    <row r="5" spans="1:3" x14ac:dyDescent="0.35">
      <c r="A5" s="72">
        <v>2014</v>
      </c>
      <c r="B5" s="42" t="s">
        <v>186</v>
      </c>
      <c r="C5" s="43">
        <v>95.3</v>
      </c>
    </row>
    <row r="6" spans="1:3" x14ac:dyDescent="0.35">
      <c r="A6" s="72">
        <v>2014</v>
      </c>
      <c r="B6" s="42" t="s">
        <v>187</v>
      </c>
      <c r="C6" s="43">
        <v>21.9</v>
      </c>
    </row>
    <row r="7" spans="1:3" x14ac:dyDescent="0.35">
      <c r="A7" s="72">
        <v>2014</v>
      </c>
      <c r="B7" s="42" t="s">
        <v>188</v>
      </c>
      <c r="C7" s="43">
        <v>4.5999999999999996</v>
      </c>
    </row>
    <row r="8" spans="1:3" x14ac:dyDescent="0.35">
      <c r="A8" s="72">
        <v>2014</v>
      </c>
      <c r="B8" s="42" t="s">
        <v>139</v>
      </c>
      <c r="C8" s="43">
        <v>0.9</v>
      </c>
    </row>
    <row r="9" spans="1:3" x14ac:dyDescent="0.35">
      <c r="A9" s="72">
        <v>2014</v>
      </c>
      <c r="B9" s="89" t="s">
        <v>205</v>
      </c>
      <c r="C9" s="43">
        <v>0.2</v>
      </c>
    </row>
    <row r="10" spans="1:3" x14ac:dyDescent="0.35">
      <c r="A10" s="72">
        <v>2015</v>
      </c>
      <c r="B10" s="42" t="s">
        <v>185</v>
      </c>
      <c r="C10" s="43">
        <v>524.70000000000005</v>
      </c>
    </row>
    <row r="11" spans="1:3" x14ac:dyDescent="0.35">
      <c r="A11" s="72">
        <v>2015</v>
      </c>
      <c r="B11" s="42" t="s">
        <v>186</v>
      </c>
      <c r="C11" s="43">
        <v>99.1</v>
      </c>
    </row>
    <row r="12" spans="1:3" x14ac:dyDescent="0.35">
      <c r="A12" s="72">
        <v>2015</v>
      </c>
      <c r="B12" s="42" t="s">
        <v>187</v>
      </c>
      <c r="C12" s="43">
        <v>22.9</v>
      </c>
    </row>
    <row r="13" spans="1:3" x14ac:dyDescent="0.35">
      <c r="A13" s="72">
        <v>2015</v>
      </c>
      <c r="B13" s="42" t="s">
        <v>188</v>
      </c>
      <c r="C13" s="43">
        <v>5</v>
      </c>
    </row>
    <row r="14" spans="1:3" x14ac:dyDescent="0.35">
      <c r="A14" s="72">
        <v>2015</v>
      </c>
      <c r="B14" s="42" t="s">
        <v>139</v>
      </c>
      <c r="C14" s="43">
        <v>0.9</v>
      </c>
    </row>
    <row r="15" spans="1:3" x14ac:dyDescent="0.35">
      <c r="A15" s="72">
        <v>2015</v>
      </c>
      <c r="B15" s="89" t="s">
        <v>205</v>
      </c>
      <c r="C15" s="43">
        <v>0.2</v>
      </c>
    </row>
    <row r="16" spans="1:3" x14ac:dyDescent="0.35">
      <c r="A16" s="72">
        <v>2016</v>
      </c>
      <c r="B16" s="42" t="s">
        <v>185</v>
      </c>
      <c r="C16" s="43">
        <v>531.20000000000005</v>
      </c>
    </row>
    <row r="17" spans="1:3" x14ac:dyDescent="0.35">
      <c r="A17" s="72">
        <v>2016</v>
      </c>
      <c r="B17" s="42" t="s">
        <v>186</v>
      </c>
      <c r="C17" s="43">
        <v>99.2</v>
      </c>
    </row>
    <row r="18" spans="1:3" x14ac:dyDescent="0.35">
      <c r="A18" s="72">
        <v>2016</v>
      </c>
      <c r="B18" s="42" t="s">
        <v>187</v>
      </c>
      <c r="C18" s="43">
        <v>22.8</v>
      </c>
    </row>
    <row r="19" spans="1:3" x14ac:dyDescent="0.35">
      <c r="A19" s="72">
        <v>2016</v>
      </c>
      <c r="B19" s="42" t="s">
        <v>188</v>
      </c>
      <c r="C19" s="43">
        <v>4.9000000000000004</v>
      </c>
    </row>
    <row r="20" spans="1:3" x14ac:dyDescent="0.35">
      <c r="A20" s="72">
        <v>2016</v>
      </c>
      <c r="B20" s="42" t="s">
        <v>139</v>
      </c>
      <c r="C20" s="43">
        <v>0.9</v>
      </c>
    </row>
    <row r="21" spans="1:3" x14ac:dyDescent="0.35">
      <c r="A21" s="72">
        <v>2016</v>
      </c>
      <c r="B21" s="89" t="s">
        <v>205</v>
      </c>
      <c r="C21" s="43">
        <v>0.2</v>
      </c>
    </row>
    <row r="22" spans="1:3" x14ac:dyDescent="0.35">
      <c r="A22" s="72">
        <v>2017</v>
      </c>
      <c r="B22" s="42" t="s">
        <v>185</v>
      </c>
      <c r="C22" s="43">
        <v>536.79999999999995</v>
      </c>
    </row>
    <row r="23" spans="1:3" x14ac:dyDescent="0.35">
      <c r="A23" s="72">
        <v>2017</v>
      </c>
      <c r="B23" s="42" t="s">
        <v>186</v>
      </c>
      <c r="C23" s="43">
        <v>98.7</v>
      </c>
    </row>
    <row r="24" spans="1:3" x14ac:dyDescent="0.35">
      <c r="A24" s="72">
        <v>2017</v>
      </c>
      <c r="B24" s="42" t="s">
        <v>187</v>
      </c>
      <c r="C24" s="43">
        <v>22.5</v>
      </c>
    </row>
    <row r="25" spans="1:3" x14ac:dyDescent="0.35">
      <c r="A25" s="72">
        <v>2017</v>
      </c>
      <c r="B25" s="42" t="s">
        <v>188</v>
      </c>
      <c r="C25" s="43">
        <v>4.7</v>
      </c>
    </row>
    <row r="26" spans="1:3" x14ac:dyDescent="0.35">
      <c r="A26" s="72">
        <v>2017</v>
      </c>
      <c r="B26" s="42" t="s">
        <v>139</v>
      </c>
      <c r="C26" s="43">
        <v>0.9</v>
      </c>
    </row>
    <row r="27" spans="1:3" x14ac:dyDescent="0.35">
      <c r="A27" s="72">
        <v>2017</v>
      </c>
      <c r="B27" s="89" t="s">
        <v>205</v>
      </c>
      <c r="C27" s="43">
        <v>0.2</v>
      </c>
    </row>
    <row r="28" spans="1:3" x14ac:dyDescent="0.35">
      <c r="A28" s="72">
        <v>2018</v>
      </c>
      <c r="B28" s="42" t="s">
        <v>185</v>
      </c>
      <c r="C28" s="43">
        <v>540.1</v>
      </c>
    </row>
    <row r="29" spans="1:3" x14ac:dyDescent="0.35">
      <c r="A29" s="72">
        <v>2018</v>
      </c>
      <c r="B29" s="42" t="s">
        <v>186</v>
      </c>
      <c r="C29" s="43">
        <v>98.3</v>
      </c>
    </row>
    <row r="30" spans="1:3" x14ac:dyDescent="0.35">
      <c r="A30" s="72">
        <v>2018</v>
      </c>
      <c r="B30" s="42" t="s">
        <v>187</v>
      </c>
      <c r="C30" s="43">
        <v>22.7</v>
      </c>
    </row>
    <row r="31" spans="1:3" x14ac:dyDescent="0.35">
      <c r="A31" s="72">
        <v>2018</v>
      </c>
      <c r="B31" s="42" t="s">
        <v>188</v>
      </c>
      <c r="C31" s="43">
        <v>4.8</v>
      </c>
    </row>
    <row r="32" spans="1:3" x14ac:dyDescent="0.35">
      <c r="A32" s="72">
        <v>2018</v>
      </c>
      <c r="B32" s="42" t="s">
        <v>139</v>
      </c>
      <c r="C32" s="43">
        <v>0.9</v>
      </c>
    </row>
    <row r="33" spans="1:3" x14ac:dyDescent="0.35">
      <c r="A33" s="72">
        <v>2018</v>
      </c>
      <c r="B33" s="89" t="s">
        <v>205</v>
      </c>
      <c r="C33" s="43">
        <v>0.2</v>
      </c>
    </row>
    <row r="34" spans="1:3" x14ac:dyDescent="0.35">
      <c r="A34" s="72">
        <v>2019</v>
      </c>
      <c r="B34" s="42" t="s">
        <v>185</v>
      </c>
      <c r="C34" s="43">
        <v>536.29999999999995</v>
      </c>
    </row>
    <row r="35" spans="1:3" x14ac:dyDescent="0.35">
      <c r="A35" s="72">
        <v>2019</v>
      </c>
      <c r="B35" s="42" t="s">
        <v>186</v>
      </c>
      <c r="C35" s="43">
        <v>97.3</v>
      </c>
    </row>
    <row r="36" spans="1:3" x14ac:dyDescent="0.35">
      <c r="A36" s="72">
        <v>2019</v>
      </c>
      <c r="B36" s="42" t="s">
        <v>187</v>
      </c>
      <c r="C36" s="43">
        <v>22.5</v>
      </c>
    </row>
    <row r="37" spans="1:3" x14ac:dyDescent="0.35">
      <c r="A37" s="72">
        <v>2019</v>
      </c>
      <c r="B37" s="42" t="s">
        <v>188</v>
      </c>
      <c r="C37" s="43">
        <v>5</v>
      </c>
    </row>
    <row r="38" spans="1:3" x14ac:dyDescent="0.35">
      <c r="A38" s="72">
        <v>2019</v>
      </c>
      <c r="B38" s="42" t="s">
        <v>139</v>
      </c>
      <c r="C38" s="43">
        <v>1</v>
      </c>
    </row>
    <row r="39" spans="1:3" x14ac:dyDescent="0.35">
      <c r="A39" s="72">
        <v>2019</v>
      </c>
      <c r="B39" s="89" t="s">
        <v>205</v>
      </c>
      <c r="C39" s="43">
        <v>0.2</v>
      </c>
    </row>
    <row r="40" spans="1:3" x14ac:dyDescent="0.35">
      <c r="A40" s="72">
        <v>2020</v>
      </c>
      <c r="B40" s="42" t="s">
        <v>185</v>
      </c>
      <c r="C40" s="43">
        <v>500.6</v>
      </c>
    </row>
    <row r="41" spans="1:3" x14ac:dyDescent="0.35">
      <c r="A41" s="72">
        <v>2020</v>
      </c>
      <c r="B41" s="42" t="s">
        <v>186</v>
      </c>
      <c r="C41" s="43">
        <v>89.3</v>
      </c>
    </row>
    <row r="42" spans="1:3" x14ac:dyDescent="0.35">
      <c r="A42" s="72">
        <v>2020</v>
      </c>
      <c r="B42" s="42" t="s">
        <v>187</v>
      </c>
      <c r="C42" s="43">
        <v>20.3</v>
      </c>
    </row>
    <row r="43" spans="1:3" x14ac:dyDescent="0.35">
      <c r="A43" s="72">
        <v>2020</v>
      </c>
      <c r="B43" s="42" t="s">
        <v>188</v>
      </c>
      <c r="C43" s="43">
        <v>4.0999999999999996</v>
      </c>
    </row>
    <row r="44" spans="1:3" x14ac:dyDescent="0.35">
      <c r="A44" s="72">
        <v>2020</v>
      </c>
      <c r="B44" s="42" t="s">
        <v>139</v>
      </c>
      <c r="C44" s="43">
        <v>0.8</v>
      </c>
    </row>
    <row r="45" spans="1:3" x14ac:dyDescent="0.35">
      <c r="A45" s="72">
        <v>2020</v>
      </c>
      <c r="B45" s="89" t="s">
        <v>205</v>
      </c>
      <c r="C45" s="43">
        <v>0.2</v>
      </c>
    </row>
    <row r="46" spans="1:3" x14ac:dyDescent="0.35">
      <c r="A46" s="72">
        <v>2021</v>
      </c>
      <c r="B46" s="42" t="s">
        <v>185</v>
      </c>
      <c r="C46" s="43">
        <v>489.7</v>
      </c>
    </row>
    <row r="47" spans="1:3" x14ac:dyDescent="0.35">
      <c r="A47" s="72">
        <v>2021</v>
      </c>
      <c r="B47" s="42" t="s">
        <v>186</v>
      </c>
      <c r="C47" s="43">
        <v>89.5</v>
      </c>
    </row>
    <row r="48" spans="1:3" x14ac:dyDescent="0.35">
      <c r="A48" s="72">
        <v>2021</v>
      </c>
      <c r="B48" s="42" t="s">
        <v>187</v>
      </c>
      <c r="C48" s="43">
        <v>20.3</v>
      </c>
    </row>
    <row r="49" spans="1:3" x14ac:dyDescent="0.35">
      <c r="A49" s="72">
        <v>2021</v>
      </c>
      <c r="B49" s="42" t="s">
        <v>188</v>
      </c>
      <c r="C49" s="43">
        <v>4.2</v>
      </c>
    </row>
    <row r="50" spans="1:3" x14ac:dyDescent="0.35">
      <c r="A50" s="72">
        <v>2021</v>
      </c>
      <c r="B50" s="42" t="s">
        <v>139</v>
      </c>
      <c r="C50" s="43">
        <v>0.8</v>
      </c>
    </row>
    <row r="51" spans="1:3" x14ac:dyDescent="0.35">
      <c r="A51" s="72">
        <v>2021</v>
      </c>
      <c r="B51" s="89" t="s">
        <v>205</v>
      </c>
      <c r="C51" s="43">
        <v>0.2</v>
      </c>
    </row>
    <row r="52" spans="1:3" x14ac:dyDescent="0.35">
      <c r="A52" s="72">
        <v>2022</v>
      </c>
      <c r="B52" s="42" t="s">
        <v>185</v>
      </c>
      <c r="C52" s="43">
        <v>489.1</v>
      </c>
    </row>
    <row r="53" spans="1:3" x14ac:dyDescent="0.35">
      <c r="A53" s="72">
        <v>2022</v>
      </c>
      <c r="B53" s="42" t="s">
        <v>186</v>
      </c>
      <c r="C53" s="43">
        <v>89.5</v>
      </c>
    </row>
    <row r="54" spans="1:3" x14ac:dyDescent="0.35">
      <c r="A54" s="72">
        <v>2022</v>
      </c>
      <c r="B54" s="42" t="s">
        <v>187</v>
      </c>
      <c r="C54" s="43">
        <v>20.5</v>
      </c>
    </row>
    <row r="55" spans="1:3" x14ac:dyDescent="0.35">
      <c r="A55" s="72">
        <v>2022</v>
      </c>
      <c r="B55" s="42" t="s">
        <v>188</v>
      </c>
      <c r="C55" s="43">
        <v>4.3</v>
      </c>
    </row>
    <row r="56" spans="1:3" x14ac:dyDescent="0.35">
      <c r="A56" s="72">
        <v>2022</v>
      </c>
      <c r="B56" s="42" t="s">
        <v>139</v>
      </c>
      <c r="C56" s="43">
        <v>0.8</v>
      </c>
    </row>
    <row r="57" spans="1:3" x14ac:dyDescent="0.35">
      <c r="A57" s="72">
        <v>2022</v>
      </c>
      <c r="B57" s="89" t="s">
        <v>205</v>
      </c>
      <c r="C57" s="43">
        <v>0.2</v>
      </c>
    </row>
    <row r="58" spans="1:3" x14ac:dyDescent="0.35">
      <c r="A58" s="72">
        <v>2023</v>
      </c>
      <c r="B58" s="42" t="s">
        <v>185</v>
      </c>
      <c r="C58" s="43">
        <v>489.5</v>
      </c>
    </row>
    <row r="59" spans="1:3" x14ac:dyDescent="0.35">
      <c r="A59" s="72">
        <v>2023</v>
      </c>
      <c r="B59" s="42" t="s">
        <v>186</v>
      </c>
      <c r="C59" s="43">
        <v>88.1</v>
      </c>
    </row>
    <row r="60" spans="1:3" x14ac:dyDescent="0.35">
      <c r="A60" s="72">
        <v>2023</v>
      </c>
      <c r="B60" s="42" t="s">
        <v>187</v>
      </c>
      <c r="C60" s="43">
        <v>19.899999999999999</v>
      </c>
    </row>
    <row r="61" spans="1:3" x14ac:dyDescent="0.35">
      <c r="A61" s="72">
        <v>2023</v>
      </c>
      <c r="B61" s="42" t="s">
        <v>188</v>
      </c>
      <c r="C61" s="43">
        <v>4.7</v>
      </c>
    </row>
    <row r="62" spans="1:3" x14ac:dyDescent="0.35">
      <c r="A62" s="72">
        <v>2023</v>
      </c>
      <c r="B62" s="42" t="s">
        <v>139</v>
      </c>
      <c r="C62" s="43">
        <v>0.9</v>
      </c>
    </row>
    <row r="63" spans="1:3" x14ac:dyDescent="0.35">
      <c r="A63" s="73">
        <v>2023</v>
      </c>
      <c r="B63" s="89" t="s">
        <v>205</v>
      </c>
      <c r="C63" s="45">
        <v>0.2</v>
      </c>
    </row>
    <row r="65" spans="1:1" x14ac:dyDescent="0.35">
      <c r="A65" s="66" t="s">
        <v>50</v>
      </c>
    </row>
    <row r="67" spans="1:1" x14ac:dyDescent="0.35">
      <c r="A67" s="66" t="s">
        <v>146</v>
      </c>
    </row>
    <row r="69" spans="1:1" x14ac:dyDescent="0.35">
      <c r="A69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21"/>
  <sheetViews>
    <sheetView workbookViewId="0"/>
  </sheetViews>
  <sheetFormatPr defaultColWidth="10.90625" defaultRowHeight="14.5" x14ac:dyDescent="0.35"/>
  <cols>
    <col min="1" max="1" width="5.7265625" style="66" customWidth="1"/>
    <col min="2" max="2" width="72.7265625" customWidth="1"/>
    <col min="3" max="3" width="27.7265625" customWidth="1"/>
    <col min="4" max="4" width="31.7265625" customWidth="1"/>
    <col min="5" max="5" width="40.7265625" customWidth="1"/>
  </cols>
  <sheetData>
    <row r="1" spans="1:5" x14ac:dyDescent="0.35">
      <c r="A1" s="66" t="s">
        <v>189</v>
      </c>
    </row>
    <row r="3" spans="1:5" x14ac:dyDescent="0.35">
      <c r="A3" s="71" t="s">
        <v>190</v>
      </c>
      <c r="B3" s="5" t="s">
        <v>191</v>
      </c>
      <c r="C3" s="5" t="s">
        <v>48</v>
      </c>
      <c r="D3" s="5" t="s">
        <v>52</v>
      </c>
      <c r="E3" s="7" t="s">
        <v>158</v>
      </c>
    </row>
    <row r="4" spans="1:5" x14ac:dyDescent="0.35">
      <c r="A4" s="72">
        <v>1</v>
      </c>
      <c r="B4" t="s">
        <v>192</v>
      </c>
      <c r="C4" s="46">
        <v>120.1</v>
      </c>
      <c r="D4" s="46">
        <v>43</v>
      </c>
      <c r="E4" s="47">
        <v>0.65900000000000003</v>
      </c>
    </row>
    <row r="5" spans="1:5" x14ac:dyDescent="0.35">
      <c r="A5" s="72">
        <v>2</v>
      </c>
      <c r="B5" t="s">
        <v>193</v>
      </c>
      <c r="C5" s="46">
        <v>92.7</v>
      </c>
      <c r="D5" s="46">
        <v>13.5</v>
      </c>
      <c r="E5" s="47">
        <v>0.56399999999999995</v>
      </c>
    </row>
    <row r="6" spans="1:5" x14ac:dyDescent="0.35">
      <c r="A6" s="72">
        <v>3</v>
      </c>
      <c r="B6" t="s">
        <v>194</v>
      </c>
      <c r="C6" s="46">
        <v>49.4</v>
      </c>
      <c r="D6" s="46">
        <v>5.8</v>
      </c>
      <c r="E6" s="47">
        <v>0.52</v>
      </c>
    </row>
    <row r="7" spans="1:5" x14ac:dyDescent="0.35">
      <c r="A7" s="72">
        <v>4</v>
      </c>
      <c r="B7" t="s">
        <v>195</v>
      </c>
      <c r="C7" s="46">
        <v>33.6</v>
      </c>
      <c r="D7" s="46">
        <v>2.1</v>
      </c>
      <c r="E7" s="47">
        <v>0.50900000000000001</v>
      </c>
    </row>
    <row r="8" spans="1:5" x14ac:dyDescent="0.35">
      <c r="A8" s="72">
        <v>5</v>
      </c>
      <c r="B8" t="s">
        <v>196</v>
      </c>
      <c r="C8" s="46">
        <v>27.6</v>
      </c>
      <c r="D8" s="46">
        <v>1.8</v>
      </c>
      <c r="E8" s="47">
        <v>0.33700000000000002</v>
      </c>
    </row>
    <row r="9" spans="1:5" x14ac:dyDescent="0.35">
      <c r="A9" s="72">
        <v>6</v>
      </c>
      <c r="B9" t="s">
        <v>197</v>
      </c>
      <c r="C9" s="46">
        <v>26.8</v>
      </c>
      <c r="D9" s="46">
        <v>10.199999999999999</v>
      </c>
      <c r="E9" s="47">
        <v>0.62</v>
      </c>
    </row>
    <row r="10" spans="1:5" x14ac:dyDescent="0.35">
      <c r="A10" s="72">
        <v>7</v>
      </c>
      <c r="B10" t="s">
        <v>198</v>
      </c>
      <c r="C10" s="46">
        <v>25.4</v>
      </c>
      <c r="D10" s="46">
        <v>10</v>
      </c>
      <c r="E10" s="47">
        <v>0.442</v>
      </c>
    </row>
    <row r="11" spans="1:5" x14ac:dyDescent="0.35">
      <c r="A11" s="72">
        <v>8</v>
      </c>
      <c r="B11" t="s">
        <v>199</v>
      </c>
      <c r="C11" s="46">
        <v>25.2</v>
      </c>
      <c r="D11" s="46">
        <v>1.2</v>
      </c>
      <c r="E11" s="47">
        <v>0.57899999999999996</v>
      </c>
    </row>
    <row r="12" spans="1:5" x14ac:dyDescent="0.35">
      <c r="A12" s="72">
        <v>9</v>
      </c>
      <c r="B12" t="s">
        <v>200</v>
      </c>
      <c r="C12" s="46">
        <v>24.3</v>
      </c>
      <c r="D12" s="46">
        <v>4.3</v>
      </c>
      <c r="E12" s="47">
        <v>0.34100000000000003</v>
      </c>
    </row>
    <row r="13" spans="1:5" x14ac:dyDescent="0.35">
      <c r="A13" s="73">
        <v>10</v>
      </c>
      <c r="B13" s="12" t="s">
        <v>201</v>
      </c>
      <c r="C13" s="48">
        <v>23.6</v>
      </c>
      <c r="D13" s="48">
        <v>4.4000000000000004</v>
      </c>
      <c r="E13" s="49">
        <v>0.63300000000000001</v>
      </c>
    </row>
    <row r="15" spans="1:5" x14ac:dyDescent="0.35">
      <c r="A15" s="66" t="s">
        <v>50</v>
      </c>
    </row>
    <row r="17" spans="1:1" x14ac:dyDescent="0.35">
      <c r="A17" s="66" t="s">
        <v>146</v>
      </c>
    </row>
    <row r="18" spans="1:1" x14ac:dyDescent="0.35">
      <c r="A18" s="66" t="s">
        <v>151</v>
      </c>
    </row>
    <row r="19" spans="1:1" x14ac:dyDescent="0.35">
      <c r="A19" s="66" t="s">
        <v>147</v>
      </c>
    </row>
    <row r="21" spans="1:1" x14ac:dyDescent="0.35">
      <c r="A2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1"/>
  <sheetViews>
    <sheetView workbookViewId="0"/>
  </sheetViews>
  <sheetFormatPr defaultColWidth="10.90625" defaultRowHeight="14.5" x14ac:dyDescent="0.35"/>
  <cols>
    <col min="1" max="1" width="6.7265625" style="66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66" t="s">
        <v>12</v>
      </c>
    </row>
    <row r="3" spans="1:5" x14ac:dyDescent="0.35">
      <c r="A3" s="67" t="s">
        <v>1</v>
      </c>
      <c r="B3" s="60" t="s">
        <v>13</v>
      </c>
      <c r="C3" s="60" t="s">
        <v>3</v>
      </c>
      <c r="D3" s="60" t="s">
        <v>5</v>
      </c>
      <c r="E3" s="61" t="s">
        <v>4</v>
      </c>
    </row>
    <row r="4" spans="1:5" x14ac:dyDescent="0.35">
      <c r="A4" s="68">
        <v>2014</v>
      </c>
      <c r="B4" s="59" t="s">
        <v>14</v>
      </c>
      <c r="C4" s="58">
        <v>3.0000000000000001E-3</v>
      </c>
      <c r="D4" s="58">
        <v>1E-3</v>
      </c>
      <c r="E4" s="62">
        <v>5.0000000000000001E-3</v>
      </c>
    </row>
    <row r="5" spans="1:5" x14ac:dyDescent="0.35">
      <c r="A5" s="68">
        <v>2019</v>
      </c>
      <c r="B5" s="59" t="s">
        <v>14</v>
      </c>
      <c r="C5" s="58">
        <v>3.0000000000000001E-3</v>
      </c>
      <c r="D5" s="58">
        <v>1E-3</v>
      </c>
      <c r="E5" s="62">
        <v>5.0000000000000001E-3</v>
      </c>
    </row>
    <row r="6" spans="1:5" x14ac:dyDescent="0.35">
      <c r="A6" s="68">
        <v>2014</v>
      </c>
      <c r="B6" s="59" t="s">
        <v>15</v>
      </c>
      <c r="C6" s="58">
        <v>4.0000000000000001E-3</v>
      </c>
      <c r="D6" s="58">
        <v>2E-3</v>
      </c>
      <c r="E6" s="62">
        <v>7.0000000000000001E-3</v>
      </c>
    </row>
    <row r="7" spans="1:5" x14ac:dyDescent="0.35">
      <c r="A7" s="68">
        <v>2019</v>
      </c>
      <c r="B7" s="59" t="s">
        <v>15</v>
      </c>
      <c r="C7" s="58">
        <v>4.0000000000000001E-3</v>
      </c>
      <c r="D7" s="58">
        <v>1E-3</v>
      </c>
      <c r="E7" s="62">
        <v>7.0000000000000001E-3</v>
      </c>
    </row>
    <row r="8" spans="1:5" x14ac:dyDescent="0.35">
      <c r="A8" s="68">
        <v>2014</v>
      </c>
      <c r="B8" s="59" t="s">
        <v>16</v>
      </c>
      <c r="C8" s="58">
        <v>4.0000000000000001E-3</v>
      </c>
      <c r="D8" s="58">
        <v>2E-3</v>
      </c>
      <c r="E8" s="62">
        <v>6.0000000000000001E-3</v>
      </c>
    </row>
    <row r="9" spans="1:5" x14ac:dyDescent="0.35">
      <c r="A9" s="68">
        <v>2019</v>
      </c>
      <c r="B9" s="59" t="s">
        <v>16</v>
      </c>
      <c r="C9" s="58">
        <v>4.0000000000000001E-3</v>
      </c>
      <c r="D9" s="58">
        <v>1E-3</v>
      </c>
      <c r="E9" s="62">
        <v>7.0000000000000001E-3</v>
      </c>
    </row>
    <row r="10" spans="1:5" x14ac:dyDescent="0.35">
      <c r="A10" s="68">
        <v>2014</v>
      </c>
      <c r="B10" s="59" t="s">
        <v>17</v>
      </c>
      <c r="C10" s="58">
        <v>4.0000000000000001E-3</v>
      </c>
      <c r="D10" s="58">
        <v>2E-3</v>
      </c>
      <c r="E10" s="62">
        <v>7.0000000000000001E-3</v>
      </c>
    </row>
    <row r="11" spans="1:5" x14ac:dyDescent="0.35">
      <c r="A11" s="68">
        <v>2019</v>
      </c>
      <c r="B11" s="59" t="s">
        <v>17</v>
      </c>
      <c r="C11" s="58">
        <v>5.0000000000000001E-3</v>
      </c>
      <c r="D11" s="58">
        <v>2E-3</v>
      </c>
      <c r="E11" s="62">
        <v>7.0000000000000001E-3</v>
      </c>
    </row>
    <row r="12" spans="1:5" x14ac:dyDescent="0.35">
      <c r="A12" s="68">
        <v>2014</v>
      </c>
      <c r="B12" s="59" t="s">
        <v>18</v>
      </c>
      <c r="C12" s="58">
        <v>3.0000000000000001E-3</v>
      </c>
      <c r="D12" s="58">
        <v>1E-3</v>
      </c>
      <c r="E12" s="62">
        <v>4.0000000000000001E-3</v>
      </c>
    </row>
    <row r="13" spans="1:5" x14ac:dyDescent="0.35">
      <c r="A13" s="68">
        <v>2019</v>
      </c>
      <c r="B13" s="59" t="s">
        <v>18</v>
      </c>
      <c r="C13" s="58">
        <v>3.0000000000000001E-3</v>
      </c>
      <c r="D13" s="58">
        <v>1E-3</v>
      </c>
      <c r="E13" s="62">
        <v>5.0000000000000001E-3</v>
      </c>
    </row>
    <row r="14" spans="1:5" x14ac:dyDescent="0.35">
      <c r="A14" s="68">
        <v>2014</v>
      </c>
      <c r="B14" s="59" t="s">
        <v>19</v>
      </c>
      <c r="C14" s="58">
        <v>5.0000000000000001E-3</v>
      </c>
      <c r="D14" s="58">
        <v>2E-3</v>
      </c>
      <c r="E14" s="62">
        <v>7.0000000000000001E-3</v>
      </c>
    </row>
    <row r="15" spans="1:5" x14ac:dyDescent="0.35">
      <c r="A15" s="68">
        <v>2019</v>
      </c>
      <c r="B15" s="59" t="s">
        <v>19</v>
      </c>
      <c r="C15" s="58">
        <v>5.0000000000000001E-3</v>
      </c>
      <c r="D15" s="58">
        <v>1E-3</v>
      </c>
      <c r="E15" s="62">
        <v>8.0000000000000002E-3</v>
      </c>
    </row>
    <row r="16" spans="1:5" x14ac:dyDescent="0.35">
      <c r="A16" s="68">
        <v>2014</v>
      </c>
      <c r="B16" s="59" t="s">
        <v>20</v>
      </c>
      <c r="C16" s="58">
        <v>4.0000000000000001E-3</v>
      </c>
      <c r="D16" s="58">
        <v>1E-3</v>
      </c>
      <c r="E16" s="62">
        <v>5.0000000000000001E-3</v>
      </c>
    </row>
    <row r="17" spans="1:5" x14ac:dyDescent="0.35">
      <c r="A17" s="68">
        <v>2019</v>
      </c>
      <c r="B17" s="59" t="s">
        <v>20</v>
      </c>
      <c r="C17" s="58">
        <v>3.0000000000000001E-3</v>
      </c>
      <c r="D17" s="58">
        <v>1E-3</v>
      </c>
      <c r="E17" s="62">
        <v>5.0000000000000001E-3</v>
      </c>
    </row>
    <row r="18" spans="1:5" x14ac:dyDescent="0.35">
      <c r="A18" s="68">
        <v>2014</v>
      </c>
      <c r="B18" s="59" t="s">
        <v>21</v>
      </c>
      <c r="C18" s="58">
        <v>5.0000000000000001E-3</v>
      </c>
      <c r="D18" s="58">
        <v>2E-3</v>
      </c>
      <c r="E18" s="62">
        <v>7.0000000000000001E-3</v>
      </c>
    </row>
    <row r="19" spans="1:5" x14ac:dyDescent="0.35">
      <c r="A19" s="68">
        <v>2019</v>
      </c>
      <c r="B19" s="59" t="s">
        <v>21</v>
      </c>
      <c r="C19" s="58">
        <v>5.0000000000000001E-3</v>
      </c>
      <c r="D19" s="58">
        <v>1E-3</v>
      </c>
      <c r="E19" s="62">
        <v>7.0000000000000001E-3</v>
      </c>
    </row>
    <row r="20" spans="1:5" x14ac:dyDescent="0.35">
      <c r="A20" s="68">
        <v>2014</v>
      </c>
      <c r="B20" s="59" t="s">
        <v>22</v>
      </c>
      <c r="C20" s="58">
        <v>4.0000000000000001E-3</v>
      </c>
      <c r="D20" s="58">
        <v>3.0000000000000001E-3</v>
      </c>
      <c r="E20" s="62">
        <v>5.0000000000000001E-3</v>
      </c>
    </row>
    <row r="21" spans="1:5" x14ac:dyDescent="0.35">
      <c r="A21" s="68">
        <v>2019</v>
      </c>
      <c r="B21" s="59" t="s">
        <v>22</v>
      </c>
      <c r="C21" s="58">
        <v>4.0000000000000001E-3</v>
      </c>
      <c r="D21" s="58">
        <v>3.0000000000000001E-3</v>
      </c>
      <c r="E21" s="62">
        <v>5.0000000000000001E-3</v>
      </c>
    </row>
    <row r="22" spans="1:5" x14ac:dyDescent="0.35">
      <c r="A22" s="68">
        <v>2014</v>
      </c>
      <c r="B22" s="59" t="s">
        <v>23</v>
      </c>
      <c r="C22" s="58">
        <v>4.0000000000000001E-3</v>
      </c>
      <c r="D22" s="58">
        <v>1E-3</v>
      </c>
      <c r="E22" s="62">
        <v>5.0000000000000001E-3</v>
      </c>
    </row>
    <row r="23" spans="1:5" x14ac:dyDescent="0.35">
      <c r="A23" s="68">
        <v>2019</v>
      </c>
      <c r="B23" s="59" t="s">
        <v>23</v>
      </c>
      <c r="C23" s="58">
        <v>4.0000000000000001E-3</v>
      </c>
      <c r="D23" s="58">
        <v>1E-3</v>
      </c>
      <c r="E23" s="62">
        <v>6.0000000000000001E-3</v>
      </c>
    </row>
    <row r="24" spans="1:5" x14ac:dyDescent="0.35">
      <c r="A24" s="68">
        <v>2014</v>
      </c>
      <c r="B24" s="59" t="s">
        <v>24</v>
      </c>
      <c r="C24" s="58">
        <v>4.0000000000000001E-3</v>
      </c>
      <c r="D24" s="58">
        <v>2E-3</v>
      </c>
      <c r="E24" s="62">
        <v>6.0000000000000001E-3</v>
      </c>
    </row>
    <row r="25" spans="1:5" x14ac:dyDescent="0.35">
      <c r="A25" s="68">
        <v>2019</v>
      </c>
      <c r="B25" s="59" t="s">
        <v>24</v>
      </c>
      <c r="C25" s="58">
        <v>4.0000000000000001E-3</v>
      </c>
      <c r="D25" s="58">
        <v>1E-3</v>
      </c>
      <c r="E25" s="62">
        <v>7.0000000000000001E-3</v>
      </c>
    </row>
    <row r="26" spans="1:5" x14ac:dyDescent="0.35">
      <c r="A26" s="68">
        <v>2014</v>
      </c>
      <c r="B26" s="59" t="s">
        <v>25</v>
      </c>
      <c r="C26" s="58">
        <v>6.0000000000000001E-3</v>
      </c>
      <c r="D26" s="58">
        <v>3.0000000000000001E-3</v>
      </c>
      <c r="E26" s="62">
        <v>8.9999999999999993E-3</v>
      </c>
    </row>
    <row r="27" spans="1:5" x14ac:dyDescent="0.35">
      <c r="A27" s="68">
        <v>2019</v>
      </c>
      <c r="B27" s="59" t="s">
        <v>25</v>
      </c>
      <c r="C27" s="58">
        <v>6.0000000000000001E-3</v>
      </c>
      <c r="D27" s="58">
        <v>2E-3</v>
      </c>
      <c r="E27" s="62">
        <v>0.01</v>
      </c>
    </row>
    <row r="28" spans="1:5" x14ac:dyDescent="0.35">
      <c r="A28" s="68">
        <v>2014</v>
      </c>
      <c r="B28" s="59" t="s">
        <v>26</v>
      </c>
      <c r="C28" s="58">
        <v>3.0000000000000001E-3</v>
      </c>
      <c r="D28" s="58">
        <v>1E-3</v>
      </c>
      <c r="E28" s="62">
        <v>4.0000000000000001E-3</v>
      </c>
    </row>
    <row r="29" spans="1:5" x14ac:dyDescent="0.35">
      <c r="A29" s="68">
        <v>2019</v>
      </c>
      <c r="B29" s="59" t="s">
        <v>26</v>
      </c>
      <c r="C29" s="58">
        <v>3.0000000000000001E-3</v>
      </c>
      <c r="D29" s="58">
        <v>1E-3</v>
      </c>
      <c r="E29" s="62">
        <v>5.0000000000000001E-3</v>
      </c>
    </row>
    <row r="30" spans="1:5" x14ac:dyDescent="0.35">
      <c r="A30" s="68">
        <v>2014</v>
      </c>
      <c r="B30" s="59" t="s">
        <v>27</v>
      </c>
      <c r="C30" s="58">
        <v>4.0000000000000001E-3</v>
      </c>
      <c r="D30" s="58">
        <v>2E-3</v>
      </c>
      <c r="E30" s="62">
        <v>6.0000000000000001E-3</v>
      </c>
    </row>
    <row r="31" spans="1:5" x14ac:dyDescent="0.35">
      <c r="A31" s="68">
        <v>2019</v>
      </c>
      <c r="B31" s="59" t="s">
        <v>27</v>
      </c>
      <c r="C31" s="58">
        <v>4.0000000000000001E-3</v>
      </c>
      <c r="D31" s="58">
        <v>1E-3</v>
      </c>
      <c r="E31" s="62">
        <v>6.0000000000000001E-3</v>
      </c>
    </row>
    <row r="32" spans="1:5" x14ac:dyDescent="0.35">
      <c r="A32" s="68">
        <v>2014</v>
      </c>
      <c r="B32" s="59" t="s">
        <v>28</v>
      </c>
      <c r="C32" s="58">
        <v>3.0000000000000001E-3</v>
      </c>
      <c r="D32" s="58">
        <v>1E-3</v>
      </c>
      <c r="E32" s="62">
        <v>5.0000000000000001E-3</v>
      </c>
    </row>
    <row r="33" spans="1:5" x14ac:dyDescent="0.35">
      <c r="A33" s="68">
        <v>2019</v>
      </c>
      <c r="B33" s="59" t="s">
        <v>28</v>
      </c>
      <c r="C33" s="58">
        <v>4.0000000000000001E-3</v>
      </c>
      <c r="D33" s="58">
        <v>1E-3</v>
      </c>
      <c r="E33" s="62">
        <v>5.0000000000000001E-3</v>
      </c>
    </row>
    <row r="34" spans="1:5" x14ac:dyDescent="0.35">
      <c r="A34" s="68">
        <v>2014</v>
      </c>
      <c r="B34" s="59" t="s">
        <v>29</v>
      </c>
      <c r="C34" s="58">
        <v>4.0000000000000001E-3</v>
      </c>
      <c r="D34" s="58">
        <v>2E-3</v>
      </c>
      <c r="E34" s="62">
        <v>6.0000000000000001E-3</v>
      </c>
    </row>
    <row r="35" spans="1:5" x14ac:dyDescent="0.35">
      <c r="A35" s="68">
        <v>2019</v>
      </c>
      <c r="B35" s="59" t="s">
        <v>29</v>
      </c>
      <c r="C35" s="58">
        <v>4.0000000000000001E-3</v>
      </c>
      <c r="D35" s="58">
        <v>1E-3</v>
      </c>
      <c r="E35" s="62">
        <v>6.0000000000000001E-3</v>
      </c>
    </row>
    <row r="36" spans="1:5" x14ac:dyDescent="0.35">
      <c r="A36" s="68">
        <v>2014</v>
      </c>
      <c r="B36" s="59" t="s">
        <v>30</v>
      </c>
      <c r="C36" s="58">
        <v>3.0000000000000001E-3</v>
      </c>
      <c r="D36" s="58">
        <v>2E-3</v>
      </c>
      <c r="E36" s="62">
        <v>4.0000000000000001E-3</v>
      </c>
    </row>
    <row r="37" spans="1:5" x14ac:dyDescent="0.35">
      <c r="A37" s="68">
        <v>2019</v>
      </c>
      <c r="B37" s="59" t="s">
        <v>30</v>
      </c>
      <c r="C37" s="58">
        <v>3.0000000000000001E-3</v>
      </c>
      <c r="D37" s="58">
        <v>2E-3</v>
      </c>
      <c r="E37" s="62">
        <v>4.0000000000000001E-3</v>
      </c>
    </row>
    <row r="38" spans="1:5" x14ac:dyDescent="0.35">
      <c r="A38" s="68">
        <v>2014</v>
      </c>
      <c r="B38" s="59" t="s">
        <v>31</v>
      </c>
      <c r="C38" s="58">
        <v>4.0000000000000001E-3</v>
      </c>
      <c r="D38" s="58">
        <v>2E-3</v>
      </c>
      <c r="E38" s="62">
        <v>6.0000000000000001E-3</v>
      </c>
    </row>
    <row r="39" spans="1:5" x14ac:dyDescent="0.35">
      <c r="A39" s="68">
        <v>2019</v>
      </c>
      <c r="B39" s="59" t="s">
        <v>31</v>
      </c>
      <c r="C39" s="58">
        <v>4.0000000000000001E-3</v>
      </c>
      <c r="D39" s="58">
        <v>1E-3</v>
      </c>
      <c r="E39" s="62">
        <v>6.0000000000000001E-3</v>
      </c>
    </row>
    <row r="40" spans="1:5" x14ac:dyDescent="0.35">
      <c r="A40" s="68">
        <v>2014</v>
      </c>
      <c r="B40" s="59" t="s">
        <v>32</v>
      </c>
      <c r="C40" s="58">
        <v>4.0000000000000001E-3</v>
      </c>
      <c r="D40" s="58">
        <v>2E-3</v>
      </c>
      <c r="E40" s="62">
        <v>6.0000000000000001E-3</v>
      </c>
    </row>
    <row r="41" spans="1:5" x14ac:dyDescent="0.35">
      <c r="A41" s="68">
        <v>2019</v>
      </c>
      <c r="B41" s="59" t="s">
        <v>32</v>
      </c>
      <c r="C41" s="58">
        <v>4.0000000000000001E-3</v>
      </c>
      <c r="D41" s="58">
        <v>1E-3</v>
      </c>
      <c r="E41" s="62">
        <v>6.0000000000000001E-3</v>
      </c>
    </row>
    <row r="42" spans="1:5" x14ac:dyDescent="0.35">
      <c r="A42" s="68">
        <v>2014</v>
      </c>
      <c r="B42" s="59" t="s">
        <v>33</v>
      </c>
      <c r="C42" s="58">
        <v>5.0000000000000001E-3</v>
      </c>
      <c r="D42" s="58">
        <v>2E-3</v>
      </c>
      <c r="E42" s="62">
        <v>7.0000000000000001E-3</v>
      </c>
    </row>
    <row r="43" spans="1:5" x14ac:dyDescent="0.35">
      <c r="A43" s="68">
        <v>2019</v>
      </c>
      <c r="B43" s="59" t="s">
        <v>33</v>
      </c>
      <c r="C43" s="58">
        <v>5.0000000000000001E-3</v>
      </c>
      <c r="D43" s="58">
        <v>1E-3</v>
      </c>
      <c r="E43" s="62">
        <v>7.0000000000000001E-3</v>
      </c>
    </row>
    <row r="44" spans="1:5" x14ac:dyDescent="0.35">
      <c r="A44" s="68">
        <v>2014</v>
      </c>
      <c r="B44" s="59" t="s">
        <v>34</v>
      </c>
      <c r="C44" s="58">
        <v>3.0000000000000001E-3</v>
      </c>
      <c r="D44" s="58">
        <v>1E-3</v>
      </c>
      <c r="E44" s="62">
        <v>4.0000000000000001E-3</v>
      </c>
    </row>
    <row r="45" spans="1:5" x14ac:dyDescent="0.35">
      <c r="A45" s="68">
        <v>2019</v>
      </c>
      <c r="B45" s="59" t="s">
        <v>34</v>
      </c>
      <c r="C45" s="58">
        <v>3.0000000000000001E-3</v>
      </c>
      <c r="D45" s="58">
        <v>1E-3</v>
      </c>
      <c r="E45" s="62">
        <v>5.0000000000000001E-3</v>
      </c>
    </row>
    <row r="46" spans="1:5" x14ac:dyDescent="0.35">
      <c r="A46" s="68">
        <v>2014</v>
      </c>
      <c r="B46" s="59" t="s">
        <v>35</v>
      </c>
      <c r="C46" s="58">
        <v>4.0000000000000001E-3</v>
      </c>
      <c r="D46" s="58">
        <v>2E-3</v>
      </c>
      <c r="E46" s="62">
        <v>6.0000000000000001E-3</v>
      </c>
    </row>
    <row r="47" spans="1:5" x14ac:dyDescent="0.35">
      <c r="A47" s="68">
        <v>2019</v>
      </c>
      <c r="B47" s="59" t="s">
        <v>35</v>
      </c>
      <c r="C47" s="58">
        <v>4.0000000000000001E-3</v>
      </c>
      <c r="D47" s="58">
        <v>1E-3</v>
      </c>
      <c r="E47" s="62">
        <v>6.0000000000000001E-3</v>
      </c>
    </row>
    <row r="48" spans="1:5" x14ac:dyDescent="0.35">
      <c r="A48" s="68">
        <v>2014</v>
      </c>
      <c r="B48" s="59" t="s">
        <v>36</v>
      </c>
      <c r="C48" s="58">
        <v>4.0000000000000001E-3</v>
      </c>
      <c r="D48" s="58">
        <v>3.0000000000000001E-3</v>
      </c>
      <c r="E48" s="62">
        <v>6.0000000000000001E-3</v>
      </c>
    </row>
    <row r="49" spans="1:5" x14ac:dyDescent="0.35">
      <c r="A49" s="68">
        <v>2019</v>
      </c>
      <c r="B49" s="59" t="s">
        <v>36</v>
      </c>
      <c r="C49" s="58">
        <v>4.0000000000000001E-3</v>
      </c>
      <c r="D49" s="58">
        <v>3.0000000000000001E-3</v>
      </c>
      <c r="E49" s="62">
        <v>6.0000000000000001E-3</v>
      </c>
    </row>
    <row r="50" spans="1:5" x14ac:dyDescent="0.35">
      <c r="A50" s="68">
        <v>2014</v>
      </c>
      <c r="B50" s="59" t="s">
        <v>37</v>
      </c>
      <c r="C50" s="58">
        <v>4.0000000000000001E-3</v>
      </c>
      <c r="D50" s="58">
        <v>3.0000000000000001E-3</v>
      </c>
      <c r="E50" s="62">
        <v>5.0000000000000001E-3</v>
      </c>
    </row>
    <row r="51" spans="1:5" x14ac:dyDescent="0.35">
      <c r="A51" s="68">
        <v>2019</v>
      </c>
      <c r="B51" s="59" t="s">
        <v>37</v>
      </c>
      <c r="C51" s="58">
        <v>4.0000000000000001E-3</v>
      </c>
      <c r="D51" s="58">
        <v>3.0000000000000001E-3</v>
      </c>
      <c r="E51" s="62">
        <v>6.0000000000000001E-3</v>
      </c>
    </row>
    <row r="52" spans="1:5" x14ac:dyDescent="0.35">
      <c r="A52" s="68">
        <v>2014</v>
      </c>
      <c r="B52" s="59" t="s">
        <v>38</v>
      </c>
      <c r="C52" s="58">
        <v>2E-3</v>
      </c>
      <c r="D52" s="58">
        <v>1E-3</v>
      </c>
      <c r="E52" s="62">
        <v>4.0000000000000001E-3</v>
      </c>
    </row>
    <row r="53" spans="1:5" x14ac:dyDescent="0.35">
      <c r="A53" s="68">
        <v>2019</v>
      </c>
      <c r="B53" s="59" t="s">
        <v>38</v>
      </c>
      <c r="C53" s="58">
        <v>3.0000000000000001E-3</v>
      </c>
      <c r="D53" s="58">
        <v>1E-3</v>
      </c>
      <c r="E53" s="62">
        <v>4.0000000000000001E-3</v>
      </c>
    </row>
    <row r="54" spans="1:5" x14ac:dyDescent="0.35">
      <c r="A54" s="68">
        <v>2014</v>
      </c>
      <c r="B54" s="59" t="s">
        <v>39</v>
      </c>
      <c r="C54" s="58">
        <v>4.0000000000000001E-3</v>
      </c>
      <c r="D54" s="58">
        <v>2E-3</v>
      </c>
      <c r="E54" s="62">
        <v>6.0000000000000001E-3</v>
      </c>
    </row>
    <row r="55" spans="1:5" x14ac:dyDescent="0.35">
      <c r="A55" s="68">
        <v>2019</v>
      </c>
      <c r="B55" s="59" t="s">
        <v>39</v>
      </c>
      <c r="C55" s="58">
        <v>4.0000000000000001E-3</v>
      </c>
      <c r="D55" s="58">
        <v>1E-3</v>
      </c>
      <c r="E55" s="62">
        <v>7.0000000000000001E-3</v>
      </c>
    </row>
    <row r="56" spans="1:5" x14ac:dyDescent="0.35">
      <c r="A56" s="68">
        <v>2014</v>
      </c>
      <c r="B56" s="59" t="s">
        <v>40</v>
      </c>
      <c r="C56" s="58">
        <v>5.0000000000000001E-3</v>
      </c>
      <c r="D56" s="58">
        <v>2E-3</v>
      </c>
      <c r="E56" s="62">
        <v>7.0000000000000001E-3</v>
      </c>
    </row>
    <row r="57" spans="1:5" x14ac:dyDescent="0.35">
      <c r="A57" s="68">
        <v>2019</v>
      </c>
      <c r="B57" s="59" t="s">
        <v>40</v>
      </c>
      <c r="C57" s="58">
        <v>5.0000000000000001E-3</v>
      </c>
      <c r="D57" s="58">
        <v>2E-3</v>
      </c>
      <c r="E57" s="62">
        <v>8.0000000000000002E-3</v>
      </c>
    </row>
    <row r="58" spans="1:5" x14ac:dyDescent="0.35">
      <c r="A58" s="68">
        <v>2014</v>
      </c>
      <c r="B58" s="59" t="s">
        <v>41</v>
      </c>
      <c r="C58" s="58">
        <v>4.0000000000000001E-3</v>
      </c>
      <c r="D58" s="58">
        <v>1E-3</v>
      </c>
      <c r="E58" s="62">
        <v>6.0000000000000001E-3</v>
      </c>
    </row>
    <row r="59" spans="1:5" x14ac:dyDescent="0.35">
      <c r="A59" s="68">
        <v>2019</v>
      </c>
      <c r="B59" s="59" t="s">
        <v>41</v>
      </c>
      <c r="C59" s="58">
        <v>4.0000000000000001E-3</v>
      </c>
      <c r="D59" s="58">
        <v>1E-3</v>
      </c>
      <c r="E59" s="62">
        <v>6.0000000000000001E-3</v>
      </c>
    </row>
    <row r="60" spans="1:5" x14ac:dyDescent="0.35">
      <c r="A60" s="68">
        <v>2014</v>
      </c>
      <c r="B60" s="59" t="s">
        <v>42</v>
      </c>
      <c r="C60" s="58">
        <v>3.0000000000000001E-3</v>
      </c>
      <c r="D60" s="58">
        <v>1E-3</v>
      </c>
      <c r="E60" s="62">
        <v>4.0000000000000001E-3</v>
      </c>
    </row>
    <row r="61" spans="1:5" x14ac:dyDescent="0.35">
      <c r="A61" s="68">
        <v>2019</v>
      </c>
      <c r="B61" s="59" t="s">
        <v>42</v>
      </c>
      <c r="C61" s="58">
        <v>3.0000000000000001E-3</v>
      </c>
      <c r="D61" s="58">
        <v>1E-3</v>
      </c>
      <c r="E61" s="62">
        <v>5.0000000000000001E-3</v>
      </c>
    </row>
    <row r="62" spans="1:5" x14ac:dyDescent="0.35">
      <c r="A62" s="68">
        <v>2014</v>
      </c>
      <c r="B62" s="59" t="s">
        <v>43</v>
      </c>
      <c r="C62" s="58">
        <v>3.0000000000000001E-3</v>
      </c>
      <c r="D62" s="58">
        <v>1E-3</v>
      </c>
      <c r="E62" s="62">
        <v>4.0000000000000001E-3</v>
      </c>
    </row>
    <row r="63" spans="1:5" x14ac:dyDescent="0.35">
      <c r="A63" s="68">
        <v>2019</v>
      </c>
      <c r="B63" s="59" t="s">
        <v>43</v>
      </c>
      <c r="C63" s="58">
        <v>3.0000000000000001E-3</v>
      </c>
      <c r="D63" s="58">
        <v>1E-3</v>
      </c>
      <c r="E63" s="62">
        <v>4.0000000000000001E-3</v>
      </c>
    </row>
    <row r="64" spans="1:5" x14ac:dyDescent="0.35">
      <c r="A64" s="68">
        <v>2014</v>
      </c>
      <c r="B64" s="59" t="s">
        <v>44</v>
      </c>
      <c r="C64" s="58">
        <v>3.0000000000000001E-3</v>
      </c>
      <c r="D64" s="58">
        <v>1E-3</v>
      </c>
      <c r="E64" s="62">
        <v>5.0000000000000001E-3</v>
      </c>
    </row>
    <row r="65" spans="1:5" x14ac:dyDescent="0.35">
      <c r="A65" s="68">
        <v>2019</v>
      </c>
      <c r="B65" s="59" t="s">
        <v>44</v>
      </c>
      <c r="C65" s="58">
        <v>3.0000000000000001E-3</v>
      </c>
      <c r="D65" s="58">
        <v>1E-3</v>
      </c>
      <c r="E65" s="62">
        <v>5.0000000000000001E-3</v>
      </c>
    </row>
    <row r="66" spans="1:5" x14ac:dyDescent="0.35">
      <c r="A66" s="68">
        <v>2014</v>
      </c>
      <c r="B66" s="59" t="s">
        <v>45</v>
      </c>
      <c r="C66" s="58">
        <v>4.0000000000000001E-3</v>
      </c>
      <c r="D66" s="58">
        <v>3.0000000000000001E-3</v>
      </c>
      <c r="E66" s="62">
        <v>5.0000000000000001E-3</v>
      </c>
    </row>
    <row r="67" spans="1:5" x14ac:dyDescent="0.35">
      <c r="A67" s="69">
        <v>2019</v>
      </c>
      <c r="B67" s="63" t="s">
        <v>45</v>
      </c>
      <c r="C67" s="64">
        <v>4.0000000000000001E-3</v>
      </c>
      <c r="D67" s="64">
        <v>3.0000000000000001E-3</v>
      </c>
      <c r="E67" s="65">
        <v>5.0000000000000001E-3</v>
      </c>
    </row>
    <row r="69" spans="1:5" x14ac:dyDescent="0.35">
      <c r="A69" s="66" t="s">
        <v>11</v>
      </c>
    </row>
    <row r="71" spans="1:5" x14ac:dyDescent="0.35">
      <c r="A7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71"/>
  <sheetViews>
    <sheetView workbookViewId="0">
      <selection activeCell="A2" sqref="A2"/>
    </sheetView>
  </sheetViews>
  <sheetFormatPr defaultColWidth="10.90625" defaultRowHeight="14.5" x14ac:dyDescent="0.35"/>
  <cols>
    <col min="1" max="1" width="6.7265625" style="66" customWidth="1"/>
    <col min="2" max="2" width="17.7265625" customWidth="1"/>
    <col min="3" max="3" width="18.7265625" customWidth="1"/>
    <col min="4" max="5" width="42.7265625" customWidth="1"/>
  </cols>
  <sheetData>
    <row r="1" spans="1:5" x14ac:dyDescent="0.35">
      <c r="A1" s="66" t="s">
        <v>46</v>
      </c>
    </row>
    <row r="3" spans="1:5" x14ac:dyDescent="0.35">
      <c r="A3" s="67" t="s">
        <v>1</v>
      </c>
      <c r="B3" s="60" t="s">
        <v>13</v>
      </c>
      <c r="C3" s="60" t="s">
        <v>3</v>
      </c>
      <c r="D3" s="60" t="s">
        <v>5</v>
      </c>
      <c r="E3" s="61" t="s">
        <v>4</v>
      </c>
    </row>
    <row r="4" spans="1:5" x14ac:dyDescent="0.35">
      <c r="A4" s="68">
        <v>2014</v>
      </c>
      <c r="B4" s="59" t="s">
        <v>14</v>
      </c>
      <c r="C4" s="58">
        <v>4.0000000000000001E-3</v>
      </c>
      <c r="D4" s="58">
        <v>1E-3</v>
      </c>
      <c r="E4" s="62">
        <v>5.0000000000000001E-3</v>
      </c>
    </row>
    <row r="5" spans="1:5" x14ac:dyDescent="0.35">
      <c r="A5" s="68">
        <v>2019</v>
      </c>
      <c r="B5" s="59" t="s">
        <v>14</v>
      </c>
      <c r="C5" s="58">
        <v>4.0000000000000001E-3</v>
      </c>
      <c r="D5" s="58">
        <v>1E-3</v>
      </c>
      <c r="E5" s="62">
        <v>6.0000000000000001E-3</v>
      </c>
    </row>
    <row r="6" spans="1:5" x14ac:dyDescent="0.35">
      <c r="A6" s="68">
        <v>2014</v>
      </c>
      <c r="B6" s="59" t="s">
        <v>15</v>
      </c>
      <c r="C6" s="58">
        <v>5.0000000000000001E-3</v>
      </c>
      <c r="D6" s="58">
        <v>2E-3</v>
      </c>
      <c r="E6" s="62">
        <v>7.0000000000000001E-3</v>
      </c>
    </row>
    <row r="7" spans="1:5" x14ac:dyDescent="0.35">
      <c r="A7" s="68">
        <v>2019</v>
      </c>
      <c r="B7" s="59" t="s">
        <v>15</v>
      </c>
      <c r="C7" s="58">
        <v>5.0000000000000001E-3</v>
      </c>
      <c r="D7" s="58">
        <v>1E-3</v>
      </c>
      <c r="E7" s="62">
        <v>8.0000000000000002E-3</v>
      </c>
    </row>
    <row r="8" spans="1:5" x14ac:dyDescent="0.35">
      <c r="A8" s="68">
        <v>2014</v>
      </c>
      <c r="B8" s="59" t="s">
        <v>16</v>
      </c>
      <c r="C8" s="58">
        <v>5.0000000000000001E-3</v>
      </c>
      <c r="D8" s="58">
        <v>2E-3</v>
      </c>
      <c r="E8" s="62">
        <v>7.0000000000000001E-3</v>
      </c>
    </row>
    <row r="9" spans="1:5" x14ac:dyDescent="0.35">
      <c r="A9" s="68">
        <v>2019</v>
      </c>
      <c r="B9" s="59" t="s">
        <v>16</v>
      </c>
      <c r="C9" s="58">
        <v>5.0000000000000001E-3</v>
      </c>
      <c r="D9" s="58">
        <v>2E-3</v>
      </c>
      <c r="E9" s="62">
        <v>7.0000000000000001E-3</v>
      </c>
    </row>
    <row r="10" spans="1:5" x14ac:dyDescent="0.35">
      <c r="A10" s="68">
        <v>2014</v>
      </c>
      <c r="B10" s="59" t="s">
        <v>17</v>
      </c>
      <c r="C10" s="58">
        <v>5.0000000000000001E-3</v>
      </c>
      <c r="D10" s="58">
        <v>2E-3</v>
      </c>
      <c r="E10" s="62">
        <v>7.0000000000000001E-3</v>
      </c>
    </row>
    <row r="11" spans="1:5" x14ac:dyDescent="0.35">
      <c r="A11" s="68">
        <v>2019</v>
      </c>
      <c r="B11" s="59" t="s">
        <v>17</v>
      </c>
      <c r="C11" s="58">
        <v>5.0000000000000001E-3</v>
      </c>
      <c r="D11" s="58">
        <v>2E-3</v>
      </c>
      <c r="E11" s="62">
        <v>8.0000000000000002E-3</v>
      </c>
    </row>
    <row r="12" spans="1:5" x14ac:dyDescent="0.35">
      <c r="A12" s="68">
        <v>2014</v>
      </c>
      <c r="B12" s="59" t="s">
        <v>18</v>
      </c>
      <c r="C12" s="58">
        <v>3.0000000000000001E-3</v>
      </c>
      <c r="D12" s="58">
        <v>1E-3</v>
      </c>
      <c r="E12" s="62">
        <v>4.0000000000000001E-3</v>
      </c>
    </row>
    <row r="13" spans="1:5" x14ac:dyDescent="0.35">
      <c r="A13" s="68">
        <v>2019</v>
      </c>
      <c r="B13" s="59" t="s">
        <v>18</v>
      </c>
      <c r="C13" s="58">
        <v>3.0000000000000001E-3</v>
      </c>
      <c r="D13" s="58">
        <v>1E-3</v>
      </c>
      <c r="E13" s="62">
        <v>5.0000000000000001E-3</v>
      </c>
    </row>
    <row r="14" spans="1:5" x14ac:dyDescent="0.35">
      <c r="A14" s="68">
        <v>2014</v>
      </c>
      <c r="B14" s="59" t="s">
        <v>19</v>
      </c>
      <c r="C14" s="58">
        <v>5.0000000000000001E-3</v>
      </c>
      <c r="D14" s="58">
        <v>2E-3</v>
      </c>
      <c r="E14" s="62">
        <v>8.0000000000000002E-3</v>
      </c>
    </row>
    <row r="15" spans="1:5" x14ac:dyDescent="0.35">
      <c r="A15" s="68">
        <v>2019</v>
      </c>
      <c r="B15" s="59" t="s">
        <v>19</v>
      </c>
      <c r="C15" s="58">
        <v>6.0000000000000001E-3</v>
      </c>
      <c r="D15" s="58">
        <v>2E-3</v>
      </c>
      <c r="E15" s="62">
        <v>8.9999999999999993E-3</v>
      </c>
    </row>
    <row r="16" spans="1:5" x14ac:dyDescent="0.35">
      <c r="A16" s="68">
        <v>2014</v>
      </c>
      <c r="B16" s="59" t="s">
        <v>20</v>
      </c>
      <c r="C16" s="58">
        <v>4.0000000000000001E-3</v>
      </c>
      <c r="D16" s="58">
        <v>2E-3</v>
      </c>
      <c r="E16" s="62">
        <v>6.0000000000000001E-3</v>
      </c>
    </row>
    <row r="17" spans="1:5" x14ac:dyDescent="0.35">
      <c r="A17" s="68">
        <v>2019</v>
      </c>
      <c r="B17" s="59" t="s">
        <v>20</v>
      </c>
      <c r="C17" s="58">
        <v>4.0000000000000001E-3</v>
      </c>
      <c r="D17" s="58">
        <v>1E-3</v>
      </c>
      <c r="E17" s="62">
        <v>6.0000000000000001E-3</v>
      </c>
    </row>
    <row r="18" spans="1:5" x14ac:dyDescent="0.35">
      <c r="A18" s="68">
        <v>2014</v>
      </c>
      <c r="B18" s="59" t="s">
        <v>21</v>
      </c>
      <c r="C18" s="58">
        <v>5.0000000000000001E-3</v>
      </c>
      <c r="D18" s="58">
        <v>2E-3</v>
      </c>
      <c r="E18" s="62">
        <v>8.0000000000000002E-3</v>
      </c>
    </row>
    <row r="19" spans="1:5" x14ac:dyDescent="0.35">
      <c r="A19" s="68">
        <v>2019</v>
      </c>
      <c r="B19" s="59" t="s">
        <v>21</v>
      </c>
      <c r="C19" s="58">
        <v>5.0000000000000001E-3</v>
      </c>
      <c r="D19" s="58">
        <v>2E-3</v>
      </c>
      <c r="E19" s="62">
        <v>8.0000000000000002E-3</v>
      </c>
    </row>
    <row r="20" spans="1:5" x14ac:dyDescent="0.35">
      <c r="A20" s="68">
        <v>2014</v>
      </c>
      <c r="B20" s="59" t="s">
        <v>22</v>
      </c>
      <c r="C20" s="58">
        <v>4.0000000000000001E-3</v>
      </c>
      <c r="D20" s="58">
        <v>3.0000000000000001E-3</v>
      </c>
      <c r="E20" s="62">
        <v>6.0000000000000001E-3</v>
      </c>
    </row>
    <row r="21" spans="1:5" x14ac:dyDescent="0.35">
      <c r="A21" s="68">
        <v>2019</v>
      </c>
      <c r="B21" s="59" t="s">
        <v>22</v>
      </c>
      <c r="C21" s="58">
        <v>5.0000000000000001E-3</v>
      </c>
      <c r="D21" s="58">
        <v>3.0000000000000001E-3</v>
      </c>
      <c r="E21" s="62">
        <v>6.0000000000000001E-3</v>
      </c>
    </row>
    <row r="22" spans="1:5" x14ac:dyDescent="0.35">
      <c r="A22" s="68">
        <v>2014</v>
      </c>
      <c r="B22" s="59" t="s">
        <v>23</v>
      </c>
      <c r="C22" s="58">
        <v>4.0000000000000001E-3</v>
      </c>
      <c r="D22" s="58">
        <v>1E-3</v>
      </c>
      <c r="E22" s="62">
        <v>6.0000000000000001E-3</v>
      </c>
    </row>
    <row r="23" spans="1:5" x14ac:dyDescent="0.35">
      <c r="A23" s="68">
        <v>2019</v>
      </c>
      <c r="B23" s="59" t="s">
        <v>23</v>
      </c>
      <c r="C23" s="58">
        <v>4.0000000000000001E-3</v>
      </c>
      <c r="D23" s="58">
        <v>1E-3</v>
      </c>
      <c r="E23" s="62">
        <v>6.0000000000000001E-3</v>
      </c>
    </row>
    <row r="24" spans="1:5" x14ac:dyDescent="0.35">
      <c r="A24" s="68">
        <v>2014</v>
      </c>
      <c r="B24" s="59" t="s">
        <v>24</v>
      </c>
      <c r="C24" s="58">
        <v>5.0000000000000001E-3</v>
      </c>
      <c r="D24" s="58">
        <v>2E-3</v>
      </c>
      <c r="E24" s="62">
        <v>7.0000000000000001E-3</v>
      </c>
    </row>
    <row r="25" spans="1:5" x14ac:dyDescent="0.35">
      <c r="A25" s="68">
        <v>2019</v>
      </c>
      <c r="B25" s="59" t="s">
        <v>24</v>
      </c>
      <c r="C25" s="58">
        <v>5.0000000000000001E-3</v>
      </c>
      <c r="D25" s="58">
        <v>1E-3</v>
      </c>
      <c r="E25" s="62">
        <v>8.0000000000000002E-3</v>
      </c>
    </row>
    <row r="26" spans="1:5" x14ac:dyDescent="0.35">
      <c r="A26" s="68">
        <v>2014</v>
      </c>
      <c r="B26" s="59" t="s">
        <v>25</v>
      </c>
      <c r="C26" s="58">
        <v>7.0000000000000001E-3</v>
      </c>
      <c r="D26" s="58">
        <v>3.0000000000000001E-3</v>
      </c>
      <c r="E26" s="62">
        <v>0.01</v>
      </c>
    </row>
    <row r="27" spans="1:5" x14ac:dyDescent="0.35">
      <c r="A27" s="68">
        <v>2019</v>
      </c>
      <c r="B27" s="59" t="s">
        <v>25</v>
      </c>
      <c r="C27" s="58">
        <v>7.0000000000000001E-3</v>
      </c>
      <c r="D27" s="58">
        <v>2E-3</v>
      </c>
      <c r="E27" s="62">
        <v>0.01</v>
      </c>
    </row>
    <row r="28" spans="1:5" x14ac:dyDescent="0.35">
      <c r="A28" s="68">
        <v>2014</v>
      </c>
      <c r="B28" s="59" t="s">
        <v>26</v>
      </c>
      <c r="C28" s="58">
        <v>3.0000000000000001E-3</v>
      </c>
      <c r="D28" s="58">
        <v>1E-3</v>
      </c>
      <c r="E28" s="62">
        <v>4.0000000000000001E-3</v>
      </c>
    </row>
    <row r="29" spans="1:5" x14ac:dyDescent="0.35">
      <c r="A29" s="68">
        <v>2019</v>
      </c>
      <c r="B29" s="59" t="s">
        <v>26</v>
      </c>
      <c r="C29" s="58">
        <v>3.0000000000000001E-3</v>
      </c>
      <c r="D29" s="58">
        <v>1E-3</v>
      </c>
      <c r="E29" s="62">
        <v>5.0000000000000001E-3</v>
      </c>
    </row>
    <row r="30" spans="1:5" x14ac:dyDescent="0.35">
      <c r="A30" s="68">
        <v>2014</v>
      </c>
      <c r="B30" s="59" t="s">
        <v>27</v>
      </c>
      <c r="C30" s="58">
        <v>4.0000000000000001E-3</v>
      </c>
      <c r="D30" s="58">
        <v>2E-3</v>
      </c>
      <c r="E30" s="62">
        <v>6.0000000000000001E-3</v>
      </c>
    </row>
    <row r="31" spans="1:5" x14ac:dyDescent="0.35">
      <c r="A31" s="68">
        <v>2019</v>
      </c>
      <c r="B31" s="59" t="s">
        <v>27</v>
      </c>
      <c r="C31" s="58">
        <v>5.0000000000000001E-3</v>
      </c>
      <c r="D31" s="58">
        <v>1E-3</v>
      </c>
      <c r="E31" s="62">
        <v>7.0000000000000001E-3</v>
      </c>
    </row>
    <row r="32" spans="1:5" x14ac:dyDescent="0.35">
      <c r="A32" s="68">
        <v>2014</v>
      </c>
      <c r="B32" s="59" t="s">
        <v>28</v>
      </c>
      <c r="C32" s="58">
        <v>3.0000000000000001E-3</v>
      </c>
      <c r="D32" s="58">
        <v>1E-3</v>
      </c>
      <c r="E32" s="62">
        <v>5.0000000000000001E-3</v>
      </c>
    </row>
    <row r="33" spans="1:5" x14ac:dyDescent="0.35">
      <c r="A33" s="68">
        <v>2019</v>
      </c>
      <c r="B33" s="59" t="s">
        <v>28</v>
      </c>
      <c r="C33" s="58">
        <v>4.0000000000000001E-3</v>
      </c>
      <c r="D33" s="58">
        <v>1E-3</v>
      </c>
      <c r="E33" s="62">
        <v>6.0000000000000001E-3</v>
      </c>
    </row>
    <row r="34" spans="1:5" x14ac:dyDescent="0.35">
      <c r="A34" s="68">
        <v>2014</v>
      </c>
      <c r="B34" s="59" t="s">
        <v>29</v>
      </c>
      <c r="C34" s="58">
        <v>4.0000000000000001E-3</v>
      </c>
      <c r="D34" s="58">
        <v>2E-3</v>
      </c>
      <c r="E34" s="62">
        <v>6.0000000000000001E-3</v>
      </c>
    </row>
    <row r="35" spans="1:5" x14ac:dyDescent="0.35">
      <c r="A35" s="68">
        <v>2019</v>
      </c>
      <c r="B35" s="59" t="s">
        <v>29</v>
      </c>
      <c r="C35" s="58">
        <v>4.0000000000000001E-3</v>
      </c>
      <c r="D35" s="58">
        <v>1E-3</v>
      </c>
      <c r="E35" s="62">
        <v>6.0000000000000001E-3</v>
      </c>
    </row>
    <row r="36" spans="1:5" x14ac:dyDescent="0.35">
      <c r="A36" s="68">
        <v>2014</v>
      </c>
      <c r="B36" s="59" t="s">
        <v>30</v>
      </c>
      <c r="C36" s="58">
        <v>3.0000000000000001E-3</v>
      </c>
      <c r="D36" s="58">
        <v>2E-3</v>
      </c>
      <c r="E36" s="62">
        <v>4.0000000000000001E-3</v>
      </c>
    </row>
    <row r="37" spans="1:5" x14ac:dyDescent="0.35">
      <c r="A37" s="68">
        <v>2019</v>
      </c>
      <c r="B37" s="59" t="s">
        <v>30</v>
      </c>
      <c r="C37" s="58">
        <v>3.0000000000000001E-3</v>
      </c>
      <c r="D37" s="58">
        <v>2E-3</v>
      </c>
      <c r="E37" s="62">
        <v>4.0000000000000001E-3</v>
      </c>
    </row>
    <row r="38" spans="1:5" x14ac:dyDescent="0.35">
      <c r="A38" s="68">
        <v>2014</v>
      </c>
      <c r="B38" s="59" t="s">
        <v>31</v>
      </c>
      <c r="C38" s="58">
        <v>4.0000000000000001E-3</v>
      </c>
      <c r="D38" s="58">
        <v>2E-3</v>
      </c>
      <c r="E38" s="62">
        <v>6.0000000000000001E-3</v>
      </c>
    </row>
    <row r="39" spans="1:5" x14ac:dyDescent="0.35">
      <c r="A39" s="68">
        <v>2019</v>
      </c>
      <c r="B39" s="59" t="s">
        <v>31</v>
      </c>
      <c r="C39" s="58">
        <v>4.0000000000000001E-3</v>
      </c>
      <c r="D39" s="58">
        <v>1E-3</v>
      </c>
      <c r="E39" s="62">
        <v>6.0000000000000001E-3</v>
      </c>
    </row>
    <row r="40" spans="1:5" x14ac:dyDescent="0.35">
      <c r="A40" s="68">
        <v>2014</v>
      </c>
      <c r="B40" s="59" t="s">
        <v>32</v>
      </c>
      <c r="C40" s="58">
        <v>5.0000000000000001E-3</v>
      </c>
      <c r="D40" s="58">
        <v>2E-3</v>
      </c>
      <c r="E40" s="62">
        <v>7.0000000000000001E-3</v>
      </c>
    </row>
    <row r="41" spans="1:5" x14ac:dyDescent="0.35">
      <c r="A41" s="68">
        <v>2019</v>
      </c>
      <c r="B41" s="59" t="s">
        <v>32</v>
      </c>
      <c r="C41" s="58">
        <v>5.0000000000000001E-3</v>
      </c>
      <c r="D41" s="58">
        <v>1E-3</v>
      </c>
      <c r="E41" s="62">
        <v>7.0000000000000001E-3</v>
      </c>
    </row>
    <row r="42" spans="1:5" x14ac:dyDescent="0.35">
      <c r="A42" s="68">
        <v>2014</v>
      </c>
      <c r="B42" s="59" t="s">
        <v>33</v>
      </c>
      <c r="C42" s="58">
        <v>5.0000000000000001E-3</v>
      </c>
      <c r="D42" s="58">
        <v>2E-3</v>
      </c>
      <c r="E42" s="62">
        <v>7.0000000000000001E-3</v>
      </c>
    </row>
    <row r="43" spans="1:5" x14ac:dyDescent="0.35">
      <c r="A43" s="68">
        <v>2019</v>
      </c>
      <c r="B43" s="59" t="s">
        <v>33</v>
      </c>
      <c r="C43" s="58">
        <v>5.0000000000000001E-3</v>
      </c>
      <c r="D43" s="58">
        <v>1E-3</v>
      </c>
      <c r="E43" s="62">
        <v>8.0000000000000002E-3</v>
      </c>
    </row>
    <row r="44" spans="1:5" x14ac:dyDescent="0.35">
      <c r="A44" s="68">
        <v>2014</v>
      </c>
      <c r="B44" s="59" t="s">
        <v>34</v>
      </c>
      <c r="C44" s="58">
        <v>3.0000000000000001E-3</v>
      </c>
      <c r="D44" s="58">
        <v>1E-3</v>
      </c>
      <c r="E44" s="62">
        <v>4.0000000000000001E-3</v>
      </c>
    </row>
    <row r="45" spans="1:5" x14ac:dyDescent="0.35">
      <c r="A45" s="68">
        <v>2019</v>
      </c>
      <c r="B45" s="59" t="s">
        <v>34</v>
      </c>
      <c r="C45" s="58">
        <v>3.0000000000000001E-3</v>
      </c>
      <c r="D45" s="58">
        <v>1E-3</v>
      </c>
      <c r="E45" s="62">
        <v>5.0000000000000001E-3</v>
      </c>
    </row>
    <row r="46" spans="1:5" x14ac:dyDescent="0.35">
      <c r="A46" s="68">
        <v>2014</v>
      </c>
      <c r="B46" s="59" t="s">
        <v>35</v>
      </c>
      <c r="C46" s="58">
        <v>4.0000000000000001E-3</v>
      </c>
      <c r="D46" s="58">
        <v>2E-3</v>
      </c>
      <c r="E46" s="62">
        <v>6.0000000000000001E-3</v>
      </c>
    </row>
    <row r="47" spans="1:5" x14ac:dyDescent="0.35">
      <c r="A47" s="68">
        <v>2019</v>
      </c>
      <c r="B47" s="59" t="s">
        <v>35</v>
      </c>
      <c r="C47" s="58">
        <v>4.0000000000000001E-3</v>
      </c>
      <c r="D47" s="58">
        <v>1E-3</v>
      </c>
      <c r="E47" s="62">
        <v>6.0000000000000001E-3</v>
      </c>
    </row>
    <row r="48" spans="1:5" x14ac:dyDescent="0.35">
      <c r="A48" s="68">
        <v>2014</v>
      </c>
      <c r="B48" s="59" t="s">
        <v>36</v>
      </c>
      <c r="C48" s="58">
        <v>4.0000000000000001E-3</v>
      </c>
      <c r="D48" s="58">
        <v>3.0000000000000001E-3</v>
      </c>
      <c r="E48" s="62">
        <v>6.0000000000000001E-3</v>
      </c>
    </row>
    <row r="49" spans="1:5" x14ac:dyDescent="0.35">
      <c r="A49" s="68">
        <v>2019</v>
      </c>
      <c r="B49" s="59" t="s">
        <v>36</v>
      </c>
      <c r="C49" s="58">
        <v>4.0000000000000001E-3</v>
      </c>
      <c r="D49" s="58">
        <v>3.0000000000000001E-3</v>
      </c>
      <c r="E49" s="62">
        <v>6.0000000000000001E-3</v>
      </c>
    </row>
    <row r="50" spans="1:5" x14ac:dyDescent="0.35">
      <c r="A50" s="68">
        <v>2014</v>
      </c>
      <c r="B50" s="59" t="s">
        <v>37</v>
      </c>
      <c r="C50" s="58">
        <v>4.0000000000000001E-3</v>
      </c>
      <c r="D50" s="58">
        <v>3.0000000000000001E-3</v>
      </c>
      <c r="E50" s="62">
        <v>6.0000000000000001E-3</v>
      </c>
    </row>
    <row r="51" spans="1:5" x14ac:dyDescent="0.35">
      <c r="A51" s="68">
        <v>2019</v>
      </c>
      <c r="B51" s="59" t="s">
        <v>37</v>
      </c>
      <c r="C51" s="58">
        <v>5.0000000000000001E-3</v>
      </c>
      <c r="D51" s="58">
        <v>3.0000000000000001E-3</v>
      </c>
      <c r="E51" s="62">
        <v>6.0000000000000001E-3</v>
      </c>
    </row>
    <row r="52" spans="1:5" x14ac:dyDescent="0.35">
      <c r="A52" s="68">
        <v>2014</v>
      </c>
      <c r="B52" s="59" t="s">
        <v>38</v>
      </c>
      <c r="C52" s="58">
        <v>3.0000000000000001E-3</v>
      </c>
      <c r="D52" s="58">
        <v>1E-3</v>
      </c>
      <c r="E52" s="62">
        <v>4.0000000000000001E-3</v>
      </c>
    </row>
    <row r="53" spans="1:5" x14ac:dyDescent="0.35">
      <c r="A53" s="68">
        <v>2019</v>
      </c>
      <c r="B53" s="59" t="s">
        <v>38</v>
      </c>
      <c r="C53" s="58">
        <v>3.0000000000000001E-3</v>
      </c>
      <c r="D53" s="58">
        <v>1E-3</v>
      </c>
      <c r="E53" s="62">
        <v>5.0000000000000001E-3</v>
      </c>
    </row>
    <row r="54" spans="1:5" x14ac:dyDescent="0.35">
      <c r="A54" s="68">
        <v>2014</v>
      </c>
      <c r="B54" s="59" t="s">
        <v>39</v>
      </c>
      <c r="C54" s="58">
        <v>4.0000000000000001E-3</v>
      </c>
      <c r="D54" s="58">
        <v>2E-3</v>
      </c>
      <c r="E54" s="62">
        <v>7.0000000000000001E-3</v>
      </c>
    </row>
    <row r="55" spans="1:5" x14ac:dyDescent="0.35">
      <c r="A55" s="68">
        <v>2019</v>
      </c>
      <c r="B55" s="59" t="s">
        <v>39</v>
      </c>
      <c r="C55" s="58">
        <v>5.0000000000000001E-3</v>
      </c>
      <c r="D55" s="58">
        <v>2E-3</v>
      </c>
      <c r="E55" s="62">
        <v>7.0000000000000001E-3</v>
      </c>
    </row>
    <row r="56" spans="1:5" x14ac:dyDescent="0.35">
      <c r="A56" s="68">
        <v>2014</v>
      </c>
      <c r="B56" s="59" t="s">
        <v>40</v>
      </c>
      <c r="C56" s="58">
        <v>5.0000000000000001E-3</v>
      </c>
      <c r="D56" s="58">
        <v>2E-3</v>
      </c>
      <c r="E56" s="62">
        <v>8.0000000000000002E-3</v>
      </c>
    </row>
    <row r="57" spans="1:5" x14ac:dyDescent="0.35">
      <c r="A57" s="68">
        <v>2019</v>
      </c>
      <c r="B57" s="59" t="s">
        <v>40</v>
      </c>
      <c r="C57" s="58">
        <v>6.0000000000000001E-3</v>
      </c>
      <c r="D57" s="58">
        <v>2E-3</v>
      </c>
      <c r="E57" s="62">
        <v>8.0000000000000002E-3</v>
      </c>
    </row>
    <row r="58" spans="1:5" x14ac:dyDescent="0.35">
      <c r="A58" s="68">
        <v>2014</v>
      </c>
      <c r="B58" s="59" t="s">
        <v>41</v>
      </c>
      <c r="C58" s="58">
        <v>4.0000000000000001E-3</v>
      </c>
      <c r="D58" s="58">
        <v>2E-3</v>
      </c>
      <c r="E58" s="62">
        <v>6.0000000000000001E-3</v>
      </c>
    </row>
    <row r="59" spans="1:5" x14ac:dyDescent="0.35">
      <c r="A59" s="68">
        <v>2019</v>
      </c>
      <c r="B59" s="59" t="s">
        <v>41</v>
      </c>
      <c r="C59" s="58">
        <v>4.0000000000000001E-3</v>
      </c>
      <c r="D59" s="58">
        <v>1E-3</v>
      </c>
      <c r="E59" s="62">
        <v>7.0000000000000001E-3</v>
      </c>
    </row>
    <row r="60" spans="1:5" x14ac:dyDescent="0.35">
      <c r="A60" s="68">
        <v>2014</v>
      </c>
      <c r="B60" s="59" t="s">
        <v>42</v>
      </c>
      <c r="C60" s="58">
        <v>3.0000000000000001E-3</v>
      </c>
      <c r="D60" s="58">
        <v>1E-3</v>
      </c>
      <c r="E60" s="62">
        <v>4.0000000000000001E-3</v>
      </c>
    </row>
    <row r="61" spans="1:5" x14ac:dyDescent="0.35">
      <c r="A61" s="68">
        <v>2019</v>
      </c>
      <c r="B61" s="59" t="s">
        <v>42</v>
      </c>
      <c r="C61" s="58">
        <v>3.0000000000000001E-3</v>
      </c>
      <c r="D61" s="58">
        <v>1E-3</v>
      </c>
      <c r="E61" s="62">
        <v>5.0000000000000001E-3</v>
      </c>
    </row>
    <row r="62" spans="1:5" x14ac:dyDescent="0.35">
      <c r="A62" s="68">
        <v>2014</v>
      </c>
      <c r="B62" s="59" t="s">
        <v>43</v>
      </c>
      <c r="C62" s="58">
        <v>3.0000000000000001E-3</v>
      </c>
      <c r="D62" s="58">
        <v>2E-3</v>
      </c>
      <c r="E62" s="62">
        <v>4.0000000000000001E-3</v>
      </c>
    </row>
    <row r="63" spans="1:5" x14ac:dyDescent="0.35">
      <c r="A63" s="68">
        <v>2019</v>
      </c>
      <c r="B63" s="59" t="s">
        <v>43</v>
      </c>
      <c r="C63" s="58">
        <v>3.0000000000000001E-3</v>
      </c>
      <c r="D63" s="58">
        <v>1E-3</v>
      </c>
      <c r="E63" s="62">
        <v>4.0000000000000001E-3</v>
      </c>
    </row>
    <row r="64" spans="1:5" x14ac:dyDescent="0.35">
      <c r="A64" s="68">
        <v>2014</v>
      </c>
      <c r="B64" s="59" t="s">
        <v>44</v>
      </c>
      <c r="C64" s="58">
        <v>3.0000000000000001E-3</v>
      </c>
      <c r="D64" s="58">
        <v>1E-3</v>
      </c>
      <c r="E64" s="62">
        <v>5.0000000000000001E-3</v>
      </c>
    </row>
    <row r="65" spans="1:5" x14ac:dyDescent="0.35">
      <c r="A65" s="68">
        <v>2019</v>
      </c>
      <c r="B65" s="59" t="s">
        <v>44</v>
      </c>
      <c r="C65" s="58">
        <v>4.0000000000000001E-3</v>
      </c>
      <c r="D65" s="58">
        <v>1E-3</v>
      </c>
      <c r="E65" s="62">
        <v>5.0000000000000001E-3</v>
      </c>
    </row>
    <row r="66" spans="1:5" x14ac:dyDescent="0.35">
      <c r="A66" s="68">
        <v>2014</v>
      </c>
      <c r="B66" s="59" t="s">
        <v>45</v>
      </c>
      <c r="C66" s="58">
        <v>4.0000000000000001E-3</v>
      </c>
      <c r="D66" s="58">
        <v>3.0000000000000001E-3</v>
      </c>
      <c r="E66" s="62">
        <v>5.0000000000000001E-3</v>
      </c>
    </row>
    <row r="67" spans="1:5" x14ac:dyDescent="0.35">
      <c r="A67" s="69">
        <v>2019</v>
      </c>
      <c r="B67" s="63" t="s">
        <v>45</v>
      </c>
      <c r="C67" s="64">
        <v>4.0000000000000001E-3</v>
      </c>
      <c r="D67" s="64">
        <v>3.0000000000000001E-3</v>
      </c>
      <c r="E67" s="65">
        <v>5.0000000000000001E-3</v>
      </c>
    </row>
    <row r="69" spans="1:5" x14ac:dyDescent="0.35">
      <c r="A69" s="66" t="s">
        <v>11</v>
      </c>
    </row>
    <row r="71" spans="1:5" x14ac:dyDescent="0.35">
      <c r="A71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workbookViewId="0"/>
  </sheetViews>
  <sheetFormatPr defaultColWidth="10.90625" defaultRowHeight="14.5" x14ac:dyDescent="0.35"/>
  <cols>
    <col min="1" max="1" width="6.7265625" style="66" customWidth="1"/>
    <col min="2" max="3" width="27.7265625" customWidth="1"/>
  </cols>
  <sheetData>
    <row r="1" spans="1:3" x14ac:dyDescent="0.35">
      <c r="A1" s="66" t="s">
        <v>47</v>
      </c>
    </row>
    <row r="3" spans="1:3" x14ac:dyDescent="0.35">
      <c r="A3" s="71" t="s">
        <v>1</v>
      </c>
      <c r="B3" s="5" t="s">
        <v>48</v>
      </c>
      <c r="C3" s="7" t="s">
        <v>49</v>
      </c>
    </row>
    <row r="4" spans="1:3" x14ac:dyDescent="0.35">
      <c r="A4" s="72">
        <v>2014</v>
      </c>
      <c r="B4" s="76">
        <v>348</v>
      </c>
      <c r="C4" s="77">
        <v>1263</v>
      </c>
    </row>
    <row r="5" spans="1:3" x14ac:dyDescent="0.35">
      <c r="A5" s="72">
        <v>2015</v>
      </c>
      <c r="B5" s="76">
        <v>340</v>
      </c>
      <c r="C5" s="77">
        <v>1169</v>
      </c>
    </row>
    <row r="6" spans="1:3" x14ac:dyDescent="0.35">
      <c r="A6" s="72">
        <v>2016</v>
      </c>
      <c r="B6" s="76">
        <v>330</v>
      </c>
      <c r="C6" s="77">
        <v>1104</v>
      </c>
    </row>
    <row r="7" spans="1:3" x14ac:dyDescent="0.35">
      <c r="A7" s="72">
        <v>2017</v>
      </c>
      <c r="B7" s="76">
        <v>320</v>
      </c>
      <c r="C7" s="77">
        <v>1031</v>
      </c>
    </row>
    <row r="8" spans="1:3" x14ac:dyDescent="0.35">
      <c r="A8" s="72">
        <v>2018</v>
      </c>
      <c r="B8" s="76">
        <v>309</v>
      </c>
      <c r="C8" s="77">
        <v>970</v>
      </c>
    </row>
    <row r="9" spans="1:3" x14ac:dyDescent="0.35">
      <c r="A9" s="72">
        <v>2019</v>
      </c>
      <c r="B9" s="76">
        <v>302</v>
      </c>
      <c r="C9" s="77">
        <v>943</v>
      </c>
    </row>
    <row r="10" spans="1:3" x14ac:dyDescent="0.35">
      <c r="A10" s="72">
        <v>2020</v>
      </c>
      <c r="B10" s="76">
        <v>270</v>
      </c>
      <c r="C10" s="77">
        <v>815</v>
      </c>
    </row>
    <row r="11" spans="1:3" x14ac:dyDescent="0.35">
      <c r="A11" s="72">
        <v>2021</v>
      </c>
      <c r="B11" s="76">
        <v>266</v>
      </c>
      <c r="C11" s="77">
        <v>818</v>
      </c>
    </row>
    <row r="12" spans="1:3" x14ac:dyDescent="0.35">
      <c r="A12" s="72">
        <v>2022</v>
      </c>
      <c r="B12" s="76">
        <v>269</v>
      </c>
      <c r="C12" s="77">
        <v>838</v>
      </c>
    </row>
    <row r="13" spans="1:3" x14ac:dyDescent="0.35">
      <c r="A13" s="73">
        <v>2023</v>
      </c>
      <c r="B13" s="78">
        <v>269</v>
      </c>
      <c r="C13" s="79">
        <v>861</v>
      </c>
    </row>
    <row r="15" spans="1:3" x14ac:dyDescent="0.35">
      <c r="A15" s="66" t="s">
        <v>50</v>
      </c>
    </row>
    <row r="17" spans="1:1" x14ac:dyDescent="0.35">
      <c r="A17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1"/>
  <sheetViews>
    <sheetView workbookViewId="0">
      <selection activeCell="F30" sqref="F30"/>
    </sheetView>
  </sheetViews>
  <sheetFormatPr defaultColWidth="10.90625" defaultRowHeight="14.5" x14ac:dyDescent="0.35"/>
  <cols>
    <col min="1" max="1" width="6.7265625" customWidth="1"/>
    <col min="2" max="2" width="31.7265625" customWidth="1"/>
  </cols>
  <sheetData>
    <row r="1" spans="1:2" x14ac:dyDescent="0.35">
      <c r="A1" t="s">
        <v>51</v>
      </c>
    </row>
    <row r="3" spans="1:2" x14ac:dyDescent="0.35">
      <c r="A3" s="6" t="s">
        <v>1</v>
      </c>
      <c r="B3" s="7" t="s">
        <v>52</v>
      </c>
    </row>
    <row r="4" spans="1:2" x14ac:dyDescent="0.35">
      <c r="A4" s="72">
        <v>2014</v>
      </c>
      <c r="B4" s="43">
        <v>152.80000000000001</v>
      </c>
    </row>
    <row r="5" spans="1:2" x14ac:dyDescent="0.35">
      <c r="A5" s="72">
        <v>2015</v>
      </c>
      <c r="B5" s="43">
        <v>154.1</v>
      </c>
    </row>
    <row r="6" spans="1:2" x14ac:dyDescent="0.35">
      <c r="A6" s="72">
        <v>2016</v>
      </c>
      <c r="B6" s="43">
        <v>159.6</v>
      </c>
    </row>
    <row r="7" spans="1:2" x14ac:dyDescent="0.35">
      <c r="A7" s="72">
        <v>2017</v>
      </c>
      <c r="B7" s="43">
        <v>157.9</v>
      </c>
    </row>
    <row r="8" spans="1:2" x14ac:dyDescent="0.35">
      <c r="A8" s="72">
        <v>2018</v>
      </c>
      <c r="B8" s="43">
        <v>170.2</v>
      </c>
    </row>
    <row r="9" spans="1:2" x14ac:dyDescent="0.35">
      <c r="A9" s="72">
        <v>2019</v>
      </c>
      <c r="B9" s="43">
        <v>175.9</v>
      </c>
    </row>
    <row r="10" spans="1:2" x14ac:dyDescent="0.35">
      <c r="A10" s="72">
        <v>2020</v>
      </c>
      <c r="B10" s="43">
        <v>137.69999999999999</v>
      </c>
    </row>
    <row r="11" spans="1:2" x14ac:dyDescent="0.35">
      <c r="A11" s="72">
        <v>2021</v>
      </c>
      <c r="B11" s="43">
        <v>167.2</v>
      </c>
    </row>
    <row r="12" spans="1:2" x14ac:dyDescent="0.35">
      <c r="A12" s="72">
        <v>2022</v>
      </c>
      <c r="B12" s="43">
        <v>247</v>
      </c>
    </row>
    <row r="13" spans="1:2" x14ac:dyDescent="0.35">
      <c r="A13" s="73">
        <v>2023</v>
      </c>
      <c r="B13" s="45">
        <v>322.7</v>
      </c>
    </row>
    <row r="15" spans="1:2" x14ac:dyDescent="0.35">
      <c r="A15" t="s">
        <v>50</v>
      </c>
    </row>
    <row r="17" spans="1:1" x14ac:dyDescent="0.35">
      <c r="A17" t="s">
        <v>53</v>
      </c>
    </row>
    <row r="18" spans="1:1" x14ac:dyDescent="0.35">
      <c r="A18" t="s">
        <v>54</v>
      </c>
    </row>
    <row r="19" spans="1:1" x14ac:dyDescent="0.35">
      <c r="A19" s="80" t="s">
        <v>204</v>
      </c>
    </row>
    <row r="20" spans="1:1" x14ac:dyDescent="0.35">
      <c r="A20" s="80"/>
    </row>
    <row r="21" spans="1:1" x14ac:dyDescent="0.35">
      <c r="A21" s="13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7"/>
  <sheetViews>
    <sheetView workbookViewId="0"/>
  </sheetViews>
  <sheetFormatPr defaultColWidth="10.90625" defaultRowHeight="14.5" x14ac:dyDescent="0.35"/>
  <cols>
    <col min="1" max="1" width="6.7265625" style="66" customWidth="1"/>
    <col min="2" max="2" width="38.7265625" customWidth="1"/>
    <col min="3" max="3" width="27.7265625" customWidth="1"/>
  </cols>
  <sheetData>
    <row r="1" spans="1:3" x14ac:dyDescent="0.35">
      <c r="A1" s="66" t="s">
        <v>55</v>
      </c>
    </row>
    <row r="3" spans="1:3" x14ac:dyDescent="0.35">
      <c r="A3" s="71" t="s">
        <v>1</v>
      </c>
      <c r="B3" s="5" t="s">
        <v>56</v>
      </c>
      <c r="C3" s="7" t="s">
        <v>49</v>
      </c>
    </row>
    <row r="4" spans="1:3" x14ac:dyDescent="0.35">
      <c r="A4" s="72">
        <v>2014</v>
      </c>
      <c r="B4" t="s">
        <v>57</v>
      </c>
      <c r="C4" s="14">
        <v>536.20000000000005</v>
      </c>
    </row>
    <row r="5" spans="1:3" x14ac:dyDescent="0.35">
      <c r="A5" s="72">
        <v>2014</v>
      </c>
      <c r="B5" t="s">
        <v>58</v>
      </c>
      <c r="C5" s="14">
        <v>509.4</v>
      </c>
    </row>
    <row r="6" spans="1:3" x14ac:dyDescent="0.35">
      <c r="A6" s="72">
        <v>2014</v>
      </c>
      <c r="B6" t="s">
        <v>59</v>
      </c>
      <c r="C6" s="14">
        <v>99.7</v>
      </c>
    </row>
    <row r="7" spans="1:3" x14ac:dyDescent="0.35">
      <c r="A7" s="72">
        <v>2014</v>
      </c>
      <c r="B7" t="s">
        <v>60</v>
      </c>
      <c r="C7" s="14">
        <v>76.8</v>
      </c>
    </row>
    <row r="8" spans="1:3" x14ac:dyDescent="0.35">
      <c r="A8" s="72">
        <v>2014</v>
      </c>
      <c r="B8" t="s">
        <v>61</v>
      </c>
      <c r="C8" s="14">
        <v>40.9</v>
      </c>
    </row>
    <row r="9" spans="1:3" x14ac:dyDescent="0.35">
      <c r="A9" s="72">
        <v>2015</v>
      </c>
      <c r="B9" t="s">
        <v>57</v>
      </c>
      <c r="C9" s="14">
        <v>502.2</v>
      </c>
    </row>
    <row r="10" spans="1:3" x14ac:dyDescent="0.35">
      <c r="A10" s="72">
        <v>2015</v>
      </c>
      <c r="B10" t="s">
        <v>58</v>
      </c>
      <c r="C10" s="14">
        <v>456.2</v>
      </c>
    </row>
    <row r="11" spans="1:3" x14ac:dyDescent="0.35">
      <c r="A11" s="72">
        <v>2015</v>
      </c>
      <c r="B11" t="s">
        <v>59</v>
      </c>
      <c r="C11" s="14">
        <v>98.7</v>
      </c>
    </row>
    <row r="12" spans="1:3" x14ac:dyDescent="0.35">
      <c r="A12" s="72">
        <v>2015</v>
      </c>
      <c r="B12" t="s">
        <v>60</v>
      </c>
      <c r="C12" s="14">
        <v>74.400000000000006</v>
      </c>
    </row>
    <row r="13" spans="1:3" x14ac:dyDescent="0.35">
      <c r="A13" s="72">
        <v>2015</v>
      </c>
      <c r="B13" t="s">
        <v>61</v>
      </c>
      <c r="C13" s="14">
        <v>37.9</v>
      </c>
    </row>
    <row r="14" spans="1:3" x14ac:dyDescent="0.35">
      <c r="A14" s="72">
        <v>2016</v>
      </c>
      <c r="B14" t="s">
        <v>57</v>
      </c>
      <c r="C14" s="14">
        <v>476.5</v>
      </c>
    </row>
    <row r="15" spans="1:3" x14ac:dyDescent="0.35">
      <c r="A15" s="72">
        <v>2016</v>
      </c>
      <c r="B15" t="s">
        <v>58</v>
      </c>
      <c r="C15" s="14">
        <v>421.5</v>
      </c>
    </row>
    <row r="16" spans="1:3" x14ac:dyDescent="0.35">
      <c r="A16" s="72">
        <v>2016</v>
      </c>
      <c r="B16" t="s">
        <v>59</v>
      </c>
      <c r="C16" s="14">
        <v>95.3</v>
      </c>
    </row>
    <row r="17" spans="1:3" x14ac:dyDescent="0.35">
      <c r="A17" s="72">
        <v>2016</v>
      </c>
      <c r="B17" t="s">
        <v>60</v>
      </c>
      <c r="C17" s="14">
        <v>75.2</v>
      </c>
    </row>
    <row r="18" spans="1:3" x14ac:dyDescent="0.35">
      <c r="A18" s="72">
        <v>2016</v>
      </c>
      <c r="B18" t="s">
        <v>61</v>
      </c>
      <c r="C18" s="14">
        <v>35.799999999999997</v>
      </c>
    </row>
    <row r="19" spans="1:3" x14ac:dyDescent="0.35">
      <c r="A19" s="72">
        <v>2017</v>
      </c>
      <c r="B19" t="s">
        <v>57</v>
      </c>
      <c r="C19" s="14">
        <v>450.2</v>
      </c>
    </row>
    <row r="20" spans="1:3" x14ac:dyDescent="0.35">
      <c r="A20" s="72">
        <v>2017</v>
      </c>
      <c r="B20" t="s">
        <v>58</v>
      </c>
      <c r="C20" s="14">
        <v>381</v>
      </c>
    </row>
    <row r="21" spans="1:3" x14ac:dyDescent="0.35">
      <c r="A21" s="72">
        <v>2017</v>
      </c>
      <c r="B21" t="s">
        <v>59</v>
      </c>
      <c r="C21" s="14">
        <v>91.2</v>
      </c>
    </row>
    <row r="22" spans="1:3" x14ac:dyDescent="0.35">
      <c r="A22" s="72">
        <v>2017</v>
      </c>
      <c r="B22" t="s">
        <v>60</v>
      </c>
      <c r="C22" s="14">
        <v>73.599999999999994</v>
      </c>
    </row>
    <row r="23" spans="1:3" x14ac:dyDescent="0.35">
      <c r="A23" s="72">
        <v>2017</v>
      </c>
      <c r="B23" t="s">
        <v>61</v>
      </c>
      <c r="C23" s="14">
        <v>35</v>
      </c>
    </row>
    <row r="24" spans="1:3" x14ac:dyDescent="0.35">
      <c r="A24" s="72">
        <v>2018</v>
      </c>
      <c r="B24" t="s">
        <v>57</v>
      </c>
      <c r="C24" s="14">
        <v>425</v>
      </c>
    </row>
    <row r="25" spans="1:3" x14ac:dyDescent="0.35">
      <c r="A25" s="72">
        <v>2018</v>
      </c>
      <c r="B25" t="s">
        <v>58</v>
      </c>
      <c r="C25" s="14">
        <v>348.1</v>
      </c>
    </row>
    <row r="26" spans="1:3" x14ac:dyDescent="0.35">
      <c r="A26" s="72">
        <v>2018</v>
      </c>
      <c r="B26" t="s">
        <v>59</v>
      </c>
      <c r="C26" s="14">
        <v>86.1</v>
      </c>
    </row>
    <row r="27" spans="1:3" x14ac:dyDescent="0.35">
      <c r="A27" s="72">
        <v>2018</v>
      </c>
      <c r="B27" t="s">
        <v>60</v>
      </c>
      <c r="C27" s="14">
        <v>73.5</v>
      </c>
    </row>
    <row r="28" spans="1:3" x14ac:dyDescent="0.35">
      <c r="A28" s="72">
        <v>2018</v>
      </c>
      <c r="B28" t="s">
        <v>61</v>
      </c>
      <c r="C28" s="14">
        <v>37.700000000000003</v>
      </c>
    </row>
    <row r="29" spans="1:3" x14ac:dyDescent="0.35">
      <c r="A29" s="72">
        <v>2019</v>
      </c>
      <c r="B29" t="s">
        <v>57</v>
      </c>
      <c r="C29" s="14">
        <v>405.6</v>
      </c>
    </row>
    <row r="30" spans="1:3" x14ac:dyDescent="0.35">
      <c r="A30" s="72">
        <v>2019</v>
      </c>
      <c r="B30" t="s">
        <v>58</v>
      </c>
      <c r="C30" s="14">
        <v>337.3</v>
      </c>
    </row>
    <row r="31" spans="1:3" x14ac:dyDescent="0.35">
      <c r="A31" s="72">
        <v>2019</v>
      </c>
      <c r="B31" t="s">
        <v>59</v>
      </c>
      <c r="C31" s="14">
        <v>83.3</v>
      </c>
    </row>
    <row r="32" spans="1:3" x14ac:dyDescent="0.35">
      <c r="A32" s="72">
        <v>2019</v>
      </c>
      <c r="B32" t="s">
        <v>60</v>
      </c>
      <c r="C32" s="14">
        <v>71.400000000000006</v>
      </c>
    </row>
    <row r="33" spans="1:3" x14ac:dyDescent="0.35">
      <c r="A33" s="72">
        <v>2019</v>
      </c>
      <c r="B33" t="s">
        <v>61</v>
      </c>
      <c r="C33" s="14">
        <v>45.2</v>
      </c>
    </row>
    <row r="34" spans="1:3" x14ac:dyDescent="0.35">
      <c r="A34" s="72">
        <v>2020</v>
      </c>
      <c r="B34" t="s">
        <v>57</v>
      </c>
      <c r="C34" s="14">
        <v>350.4</v>
      </c>
    </row>
    <row r="35" spans="1:3" x14ac:dyDescent="0.35">
      <c r="A35" s="72">
        <v>2020</v>
      </c>
      <c r="B35" t="s">
        <v>58</v>
      </c>
      <c r="C35" s="14">
        <v>298.89999999999998</v>
      </c>
    </row>
    <row r="36" spans="1:3" x14ac:dyDescent="0.35">
      <c r="A36" s="72">
        <v>2020</v>
      </c>
      <c r="B36" t="s">
        <v>59</v>
      </c>
      <c r="C36" s="14">
        <v>68</v>
      </c>
    </row>
    <row r="37" spans="1:3" x14ac:dyDescent="0.35">
      <c r="A37" s="72">
        <v>2020</v>
      </c>
      <c r="B37" t="s">
        <v>60</v>
      </c>
      <c r="C37" s="14">
        <v>53.4</v>
      </c>
    </row>
    <row r="38" spans="1:3" x14ac:dyDescent="0.35">
      <c r="A38" s="72">
        <v>2020</v>
      </c>
      <c r="B38" t="s">
        <v>61</v>
      </c>
      <c r="C38" s="14">
        <v>44.4</v>
      </c>
    </row>
    <row r="39" spans="1:3" x14ac:dyDescent="0.35">
      <c r="A39" s="72">
        <v>2021</v>
      </c>
      <c r="B39" t="s">
        <v>57</v>
      </c>
      <c r="C39" s="14">
        <v>350.9</v>
      </c>
    </row>
    <row r="40" spans="1:3" x14ac:dyDescent="0.35">
      <c r="A40" s="72">
        <v>2021</v>
      </c>
      <c r="B40" t="s">
        <v>58</v>
      </c>
      <c r="C40" s="14">
        <v>294.3</v>
      </c>
    </row>
    <row r="41" spans="1:3" x14ac:dyDescent="0.35">
      <c r="A41" s="72">
        <v>2021</v>
      </c>
      <c r="B41" t="s">
        <v>59</v>
      </c>
      <c r="C41" s="14">
        <v>66.8</v>
      </c>
    </row>
    <row r="42" spans="1:3" x14ac:dyDescent="0.35">
      <c r="A42" s="72">
        <v>2021</v>
      </c>
      <c r="B42" t="s">
        <v>60</v>
      </c>
      <c r="C42" s="14">
        <v>54.5</v>
      </c>
    </row>
    <row r="43" spans="1:3" x14ac:dyDescent="0.35">
      <c r="A43" s="72">
        <v>2021</v>
      </c>
      <c r="B43" t="s">
        <v>61</v>
      </c>
      <c r="C43" s="14">
        <v>52</v>
      </c>
    </row>
    <row r="44" spans="1:3" x14ac:dyDescent="0.35">
      <c r="A44" s="72">
        <v>2022</v>
      </c>
      <c r="B44" t="s">
        <v>57</v>
      </c>
      <c r="C44" s="14">
        <v>335.4</v>
      </c>
    </row>
    <row r="45" spans="1:3" x14ac:dyDescent="0.35">
      <c r="A45" s="72">
        <v>2022</v>
      </c>
      <c r="B45" t="s">
        <v>58</v>
      </c>
      <c r="C45" s="14">
        <v>294.89999999999998</v>
      </c>
    </row>
    <row r="46" spans="1:3" x14ac:dyDescent="0.35">
      <c r="A46" s="72">
        <v>2022</v>
      </c>
      <c r="B46" t="s">
        <v>61</v>
      </c>
      <c r="C46" s="14">
        <v>74</v>
      </c>
    </row>
    <row r="47" spans="1:3" x14ac:dyDescent="0.35">
      <c r="A47" s="72">
        <v>2022</v>
      </c>
      <c r="B47" t="s">
        <v>59</v>
      </c>
      <c r="C47" s="14">
        <v>71.099999999999994</v>
      </c>
    </row>
    <row r="48" spans="1:3" x14ac:dyDescent="0.35">
      <c r="A48" s="72">
        <v>2022</v>
      </c>
      <c r="B48" t="s">
        <v>60</v>
      </c>
      <c r="C48" s="14">
        <v>62.8</v>
      </c>
    </row>
    <row r="49" spans="1:3" x14ac:dyDescent="0.35">
      <c r="A49" s="72">
        <v>2023</v>
      </c>
      <c r="B49" t="s">
        <v>57</v>
      </c>
      <c r="C49" s="14">
        <v>337.6</v>
      </c>
    </row>
    <row r="50" spans="1:3" x14ac:dyDescent="0.35">
      <c r="A50" s="72">
        <v>2023</v>
      </c>
      <c r="B50" t="s">
        <v>58</v>
      </c>
      <c r="C50" s="14">
        <v>305.60000000000002</v>
      </c>
    </row>
    <row r="51" spans="1:3" x14ac:dyDescent="0.35">
      <c r="A51" s="72">
        <v>2023</v>
      </c>
      <c r="B51" t="s">
        <v>61</v>
      </c>
      <c r="C51" s="14">
        <v>88.9</v>
      </c>
    </row>
    <row r="52" spans="1:3" x14ac:dyDescent="0.35">
      <c r="A52" s="72">
        <v>2023</v>
      </c>
      <c r="B52" t="s">
        <v>60</v>
      </c>
      <c r="C52" s="14">
        <v>66.7</v>
      </c>
    </row>
    <row r="53" spans="1:3" x14ac:dyDescent="0.35">
      <c r="A53" s="73">
        <v>2023</v>
      </c>
      <c r="B53" s="12" t="s">
        <v>59</v>
      </c>
      <c r="C53" s="15">
        <v>65.5</v>
      </c>
    </row>
    <row r="55" spans="1:3" x14ac:dyDescent="0.35">
      <c r="A55" s="66" t="s">
        <v>50</v>
      </c>
    </row>
    <row r="57" spans="1:3" x14ac:dyDescent="0.35">
      <c r="A57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9"/>
  <sheetViews>
    <sheetView workbookViewId="0"/>
  </sheetViews>
  <sheetFormatPr defaultColWidth="10.90625" defaultRowHeight="14.5" x14ac:dyDescent="0.35"/>
  <cols>
    <col min="1" max="1" width="6.7265625" style="66" customWidth="1"/>
    <col min="2" max="2" width="38.7265625" customWidth="1"/>
    <col min="3" max="3" width="27.7265625" customWidth="1"/>
  </cols>
  <sheetData>
    <row r="1" spans="1:3" x14ac:dyDescent="0.35">
      <c r="A1" s="66" t="s">
        <v>62</v>
      </c>
    </row>
    <row r="3" spans="1:3" x14ac:dyDescent="0.35">
      <c r="A3" s="71" t="s">
        <v>1</v>
      </c>
      <c r="B3" s="5" t="s">
        <v>56</v>
      </c>
      <c r="C3" s="7" t="s">
        <v>49</v>
      </c>
    </row>
    <row r="4" spans="1:3" x14ac:dyDescent="0.35">
      <c r="A4" s="72">
        <v>2014</v>
      </c>
      <c r="B4" t="s">
        <v>57</v>
      </c>
      <c r="C4" s="16">
        <v>536.20000000000005</v>
      </c>
    </row>
    <row r="5" spans="1:3" x14ac:dyDescent="0.35">
      <c r="A5" s="72">
        <v>2014</v>
      </c>
      <c r="B5" t="s">
        <v>58</v>
      </c>
      <c r="C5" s="16">
        <v>509.4</v>
      </c>
    </row>
    <row r="6" spans="1:3" x14ac:dyDescent="0.35">
      <c r="A6" s="72">
        <v>2014</v>
      </c>
      <c r="B6" t="s">
        <v>63</v>
      </c>
      <c r="C6" s="16">
        <v>167.5</v>
      </c>
    </row>
    <row r="7" spans="1:3" x14ac:dyDescent="0.35">
      <c r="A7" s="72">
        <v>2014</v>
      </c>
      <c r="B7" t="s">
        <v>59</v>
      </c>
      <c r="C7" s="16">
        <v>99.7</v>
      </c>
    </row>
    <row r="8" spans="1:3" x14ac:dyDescent="0.35">
      <c r="A8" s="72">
        <v>2014</v>
      </c>
      <c r="B8" t="s">
        <v>60</v>
      </c>
      <c r="C8" s="16">
        <v>76.8</v>
      </c>
    </row>
    <row r="9" spans="1:3" x14ac:dyDescent="0.35">
      <c r="A9" s="72">
        <v>2014</v>
      </c>
      <c r="B9" t="s">
        <v>61</v>
      </c>
      <c r="C9" s="16">
        <v>40.9</v>
      </c>
    </row>
    <row r="10" spans="1:3" x14ac:dyDescent="0.35">
      <c r="A10" s="72">
        <v>2015</v>
      </c>
      <c r="B10" t="s">
        <v>57</v>
      </c>
      <c r="C10" s="16">
        <v>502.2</v>
      </c>
    </row>
    <row r="11" spans="1:3" x14ac:dyDescent="0.35">
      <c r="A11" s="72">
        <v>2015</v>
      </c>
      <c r="B11" t="s">
        <v>58</v>
      </c>
      <c r="C11" s="16">
        <v>456.2</v>
      </c>
    </row>
    <row r="12" spans="1:3" x14ac:dyDescent="0.35">
      <c r="A12" s="72">
        <v>2015</v>
      </c>
      <c r="B12" t="s">
        <v>63</v>
      </c>
      <c r="C12" s="16">
        <v>229.5</v>
      </c>
    </row>
    <row r="13" spans="1:3" x14ac:dyDescent="0.35">
      <c r="A13" s="72">
        <v>2015</v>
      </c>
      <c r="B13" t="s">
        <v>59</v>
      </c>
      <c r="C13" s="16">
        <v>98.7</v>
      </c>
    </row>
    <row r="14" spans="1:3" x14ac:dyDescent="0.35">
      <c r="A14" s="72">
        <v>2015</v>
      </c>
      <c r="B14" t="s">
        <v>60</v>
      </c>
      <c r="C14" s="16">
        <v>74.400000000000006</v>
      </c>
    </row>
    <row r="15" spans="1:3" x14ac:dyDescent="0.35">
      <c r="A15" s="72">
        <v>2015</v>
      </c>
      <c r="B15" t="s">
        <v>61</v>
      </c>
      <c r="C15" s="16">
        <v>37.9</v>
      </c>
    </row>
    <row r="16" spans="1:3" x14ac:dyDescent="0.35">
      <c r="A16" s="72">
        <v>2016</v>
      </c>
      <c r="B16" t="s">
        <v>57</v>
      </c>
      <c r="C16" s="16">
        <v>476.5</v>
      </c>
    </row>
    <row r="17" spans="1:3" x14ac:dyDescent="0.35">
      <c r="A17" s="72">
        <v>2016</v>
      </c>
      <c r="B17" t="s">
        <v>58</v>
      </c>
      <c r="C17" s="16">
        <v>421.5</v>
      </c>
    </row>
    <row r="18" spans="1:3" x14ac:dyDescent="0.35">
      <c r="A18" s="72">
        <v>2016</v>
      </c>
      <c r="B18" t="s">
        <v>63</v>
      </c>
      <c r="C18" s="16">
        <v>301.89999999999998</v>
      </c>
    </row>
    <row r="19" spans="1:3" x14ac:dyDescent="0.35">
      <c r="A19" s="72">
        <v>2016</v>
      </c>
      <c r="B19" t="s">
        <v>59</v>
      </c>
      <c r="C19" s="16">
        <v>95.3</v>
      </c>
    </row>
    <row r="20" spans="1:3" x14ac:dyDescent="0.35">
      <c r="A20" s="72">
        <v>2016</v>
      </c>
      <c r="B20" t="s">
        <v>60</v>
      </c>
      <c r="C20" s="16">
        <v>75.2</v>
      </c>
    </row>
    <row r="21" spans="1:3" x14ac:dyDescent="0.35">
      <c r="A21" s="72">
        <v>2016</v>
      </c>
      <c r="B21" t="s">
        <v>61</v>
      </c>
      <c r="C21" s="16">
        <v>35.799999999999997</v>
      </c>
    </row>
    <row r="22" spans="1:3" x14ac:dyDescent="0.35">
      <c r="A22" s="72">
        <v>2017</v>
      </c>
      <c r="B22" t="s">
        <v>57</v>
      </c>
      <c r="C22" s="16">
        <v>450.2</v>
      </c>
    </row>
    <row r="23" spans="1:3" x14ac:dyDescent="0.35">
      <c r="A23" s="72">
        <v>2017</v>
      </c>
      <c r="B23" t="s">
        <v>58</v>
      </c>
      <c r="C23" s="16">
        <v>381</v>
      </c>
    </row>
    <row r="24" spans="1:3" x14ac:dyDescent="0.35">
      <c r="A24" s="72">
        <v>2017</v>
      </c>
      <c r="B24" t="s">
        <v>63</v>
      </c>
      <c r="C24" s="16">
        <v>353</v>
      </c>
    </row>
    <row r="25" spans="1:3" x14ac:dyDescent="0.35">
      <c r="A25" s="72">
        <v>2017</v>
      </c>
      <c r="B25" t="s">
        <v>59</v>
      </c>
      <c r="C25" s="16">
        <v>91.2</v>
      </c>
    </row>
    <row r="26" spans="1:3" x14ac:dyDescent="0.35">
      <c r="A26" s="72">
        <v>2017</v>
      </c>
      <c r="B26" t="s">
        <v>60</v>
      </c>
      <c r="C26" s="16">
        <v>73.599999999999994</v>
      </c>
    </row>
    <row r="27" spans="1:3" x14ac:dyDescent="0.35">
      <c r="A27" s="72">
        <v>2017</v>
      </c>
      <c r="B27" t="s">
        <v>61</v>
      </c>
      <c r="C27" s="16">
        <v>35</v>
      </c>
    </row>
    <row r="28" spans="1:3" x14ac:dyDescent="0.35">
      <c r="A28" s="72">
        <v>2018</v>
      </c>
      <c r="B28" t="s">
        <v>57</v>
      </c>
      <c r="C28" s="16">
        <v>425</v>
      </c>
    </row>
    <row r="29" spans="1:3" x14ac:dyDescent="0.35">
      <c r="A29" s="72">
        <v>2018</v>
      </c>
      <c r="B29" t="s">
        <v>63</v>
      </c>
      <c r="C29" s="16">
        <v>394.4</v>
      </c>
    </row>
    <row r="30" spans="1:3" x14ac:dyDescent="0.35">
      <c r="A30" s="72">
        <v>2018</v>
      </c>
      <c r="B30" t="s">
        <v>58</v>
      </c>
      <c r="C30" s="16">
        <v>348.1</v>
      </c>
    </row>
    <row r="31" spans="1:3" x14ac:dyDescent="0.35">
      <c r="A31" s="72">
        <v>2018</v>
      </c>
      <c r="B31" t="s">
        <v>59</v>
      </c>
      <c r="C31" s="16">
        <v>86.1</v>
      </c>
    </row>
    <row r="32" spans="1:3" x14ac:dyDescent="0.35">
      <c r="A32" s="72">
        <v>2018</v>
      </c>
      <c r="B32" t="s">
        <v>60</v>
      </c>
      <c r="C32" s="16">
        <v>73.5</v>
      </c>
    </row>
    <row r="33" spans="1:3" x14ac:dyDescent="0.35">
      <c r="A33" s="72">
        <v>2018</v>
      </c>
      <c r="B33" t="s">
        <v>61</v>
      </c>
      <c r="C33" s="16">
        <v>37.700000000000003</v>
      </c>
    </row>
    <row r="34" spans="1:3" x14ac:dyDescent="0.35">
      <c r="A34" s="72">
        <v>2019</v>
      </c>
      <c r="B34" t="s">
        <v>63</v>
      </c>
      <c r="C34" s="16">
        <v>440.9</v>
      </c>
    </row>
    <row r="35" spans="1:3" x14ac:dyDescent="0.35">
      <c r="A35" s="72">
        <v>2019</v>
      </c>
      <c r="B35" t="s">
        <v>57</v>
      </c>
      <c r="C35" s="16">
        <v>405.6</v>
      </c>
    </row>
    <row r="36" spans="1:3" x14ac:dyDescent="0.35">
      <c r="A36" s="72">
        <v>2019</v>
      </c>
      <c r="B36" t="s">
        <v>58</v>
      </c>
      <c r="C36" s="16">
        <v>337.3</v>
      </c>
    </row>
    <row r="37" spans="1:3" x14ac:dyDescent="0.35">
      <c r="A37" s="72">
        <v>2019</v>
      </c>
      <c r="B37" t="s">
        <v>59</v>
      </c>
      <c r="C37" s="16">
        <v>83.3</v>
      </c>
    </row>
    <row r="38" spans="1:3" x14ac:dyDescent="0.35">
      <c r="A38" s="72">
        <v>2019</v>
      </c>
      <c r="B38" t="s">
        <v>60</v>
      </c>
      <c r="C38" s="16">
        <v>71.400000000000006</v>
      </c>
    </row>
    <row r="39" spans="1:3" x14ac:dyDescent="0.35">
      <c r="A39" s="72">
        <v>2019</v>
      </c>
      <c r="B39" t="s">
        <v>61</v>
      </c>
      <c r="C39" s="16">
        <v>45.2</v>
      </c>
    </row>
    <row r="40" spans="1:3" x14ac:dyDescent="0.35">
      <c r="A40" s="72">
        <v>2020</v>
      </c>
      <c r="B40" t="s">
        <v>63</v>
      </c>
      <c r="C40" s="16">
        <v>493.8</v>
      </c>
    </row>
    <row r="41" spans="1:3" x14ac:dyDescent="0.35">
      <c r="A41" s="72">
        <v>2020</v>
      </c>
      <c r="B41" t="s">
        <v>57</v>
      </c>
      <c r="C41" s="16">
        <v>350.4</v>
      </c>
    </row>
    <row r="42" spans="1:3" x14ac:dyDescent="0.35">
      <c r="A42" s="72">
        <v>2020</v>
      </c>
      <c r="B42" t="s">
        <v>58</v>
      </c>
      <c r="C42" s="16">
        <v>298.89999999999998</v>
      </c>
    </row>
    <row r="43" spans="1:3" x14ac:dyDescent="0.35">
      <c r="A43" s="72">
        <v>2020</v>
      </c>
      <c r="B43" t="s">
        <v>59</v>
      </c>
      <c r="C43" s="16">
        <v>68</v>
      </c>
    </row>
    <row r="44" spans="1:3" x14ac:dyDescent="0.35">
      <c r="A44" s="72">
        <v>2020</v>
      </c>
      <c r="B44" t="s">
        <v>60</v>
      </c>
      <c r="C44" s="16">
        <v>53.4</v>
      </c>
    </row>
    <row r="45" spans="1:3" x14ac:dyDescent="0.35">
      <c r="A45" s="72">
        <v>2020</v>
      </c>
      <c r="B45" t="s">
        <v>61</v>
      </c>
      <c r="C45" s="16">
        <v>44.4</v>
      </c>
    </row>
    <row r="46" spans="1:3" x14ac:dyDescent="0.35">
      <c r="A46" s="72">
        <v>2021</v>
      </c>
      <c r="B46" t="s">
        <v>63</v>
      </c>
      <c r="C46" s="16">
        <v>443.6</v>
      </c>
    </row>
    <row r="47" spans="1:3" x14ac:dyDescent="0.35">
      <c r="A47" s="72">
        <v>2021</v>
      </c>
      <c r="B47" t="s">
        <v>57</v>
      </c>
      <c r="C47" s="16">
        <v>350.9</v>
      </c>
    </row>
    <row r="48" spans="1:3" x14ac:dyDescent="0.35">
      <c r="A48" s="72">
        <v>2021</v>
      </c>
      <c r="B48" t="s">
        <v>58</v>
      </c>
      <c r="C48" s="16">
        <v>294.3</v>
      </c>
    </row>
    <row r="49" spans="1:3" x14ac:dyDescent="0.35">
      <c r="A49" s="72">
        <v>2021</v>
      </c>
      <c r="B49" t="s">
        <v>59</v>
      </c>
      <c r="C49" s="16">
        <v>66.8</v>
      </c>
    </row>
    <row r="50" spans="1:3" x14ac:dyDescent="0.35">
      <c r="A50" s="72">
        <v>2021</v>
      </c>
      <c r="B50" t="s">
        <v>60</v>
      </c>
      <c r="C50" s="16">
        <v>54.5</v>
      </c>
    </row>
    <row r="51" spans="1:3" x14ac:dyDescent="0.35">
      <c r="A51" s="72">
        <v>2021</v>
      </c>
      <c r="B51" t="s">
        <v>61</v>
      </c>
      <c r="C51" s="16">
        <v>52</v>
      </c>
    </row>
    <row r="52" spans="1:3" x14ac:dyDescent="0.35">
      <c r="A52" s="72">
        <v>2022</v>
      </c>
      <c r="B52" t="s">
        <v>63</v>
      </c>
      <c r="C52" s="16">
        <v>431</v>
      </c>
    </row>
    <row r="53" spans="1:3" x14ac:dyDescent="0.35">
      <c r="A53" s="72">
        <v>2022</v>
      </c>
      <c r="B53" t="s">
        <v>57</v>
      </c>
      <c r="C53" s="16">
        <v>335.4</v>
      </c>
    </row>
    <row r="54" spans="1:3" x14ac:dyDescent="0.35">
      <c r="A54" s="72">
        <v>2022</v>
      </c>
      <c r="B54" t="s">
        <v>58</v>
      </c>
      <c r="C54" s="16">
        <v>294.89999999999998</v>
      </c>
    </row>
    <row r="55" spans="1:3" x14ac:dyDescent="0.35">
      <c r="A55" s="72">
        <v>2022</v>
      </c>
      <c r="B55" t="s">
        <v>61</v>
      </c>
      <c r="C55" s="16">
        <v>74</v>
      </c>
    </row>
    <row r="56" spans="1:3" x14ac:dyDescent="0.35">
      <c r="A56" s="72">
        <v>2022</v>
      </c>
      <c r="B56" t="s">
        <v>59</v>
      </c>
      <c r="C56" s="16">
        <v>71.099999999999994</v>
      </c>
    </row>
    <row r="57" spans="1:3" x14ac:dyDescent="0.35">
      <c r="A57" s="72">
        <v>2022</v>
      </c>
      <c r="B57" t="s">
        <v>60</v>
      </c>
      <c r="C57" s="16">
        <v>62.8</v>
      </c>
    </row>
    <row r="58" spans="1:3" x14ac:dyDescent="0.35">
      <c r="A58" s="72">
        <v>2023</v>
      </c>
      <c r="B58" t="s">
        <v>63</v>
      </c>
      <c r="C58" s="16">
        <v>403.5</v>
      </c>
    </row>
    <row r="59" spans="1:3" x14ac:dyDescent="0.35">
      <c r="A59" s="72">
        <v>2023</v>
      </c>
      <c r="B59" t="s">
        <v>57</v>
      </c>
      <c r="C59" s="16">
        <v>337.6</v>
      </c>
    </row>
    <row r="60" spans="1:3" x14ac:dyDescent="0.35">
      <c r="A60" s="72">
        <v>2023</v>
      </c>
      <c r="B60" t="s">
        <v>58</v>
      </c>
      <c r="C60" s="16">
        <v>305.60000000000002</v>
      </c>
    </row>
    <row r="61" spans="1:3" x14ac:dyDescent="0.35">
      <c r="A61" s="72">
        <v>2023</v>
      </c>
      <c r="B61" t="s">
        <v>61</v>
      </c>
      <c r="C61" s="16">
        <v>88.9</v>
      </c>
    </row>
    <row r="62" spans="1:3" x14ac:dyDescent="0.35">
      <c r="A62" s="72">
        <v>2023</v>
      </c>
      <c r="B62" t="s">
        <v>60</v>
      </c>
      <c r="C62" s="16">
        <v>66.7</v>
      </c>
    </row>
    <row r="63" spans="1:3" x14ac:dyDescent="0.35">
      <c r="A63" s="73">
        <v>2023</v>
      </c>
      <c r="B63" s="12" t="s">
        <v>59</v>
      </c>
      <c r="C63" s="17">
        <v>65.5</v>
      </c>
    </row>
    <row r="65" spans="1:1" x14ac:dyDescent="0.35">
      <c r="A65" s="66" t="s">
        <v>50</v>
      </c>
    </row>
    <row r="67" spans="1:1" x14ac:dyDescent="0.35">
      <c r="A67" s="66" t="s">
        <v>64</v>
      </c>
    </row>
    <row r="69" spans="1:1" x14ac:dyDescent="0.35">
      <c r="A69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"/>
  <sheetViews>
    <sheetView workbookViewId="0"/>
  </sheetViews>
  <sheetFormatPr defaultColWidth="10.90625" defaultRowHeight="14.5" x14ac:dyDescent="0.35"/>
  <cols>
    <col min="1" max="1" width="6.7265625" style="66" customWidth="1"/>
    <col min="2" max="2" width="46.7265625" customWidth="1"/>
    <col min="3" max="4" width="27.7265625" customWidth="1"/>
    <col min="5" max="5" width="30.7265625" customWidth="1"/>
  </cols>
  <sheetData>
    <row r="1" spans="1:5" x14ac:dyDescent="0.35">
      <c r="A1" s="66" t="s">
        <v>65</v>
      </c>
    </row>
    <row r="3" spans="1:5" x14ac:dyDescent="0.35">
      <c r="A3" s="71" t="s">
        <v>1</v>
      </c>
      <c r="B3" s="5" t="s">
        <v>56</v>
      </c>
      <c r="C3" s="5" t="s">
        <v>48</v>
      </c>
      <c r="D3" s="5" t="s">
        <v>49</v>
      </c>
      <c r="E3" s="7" t="s">
        <v>66</v>
      </c>
    </row>
    <row r="4" spans="1:5" x14ac:dyDescent="0.35">
      <c r="A4" s="72">
        <v>2014</v>
      </c>
      <c r="B4" t="s">
        <v>67</v>
      </c>
      <c r="C4" s="18">
        <v>195.7</v>
      </c>
      <c r="D4" s="18">
        <v>536.20000000000005</v>
      </c>
      <c r="E4" s="19">
        <v>29.7</v>
      </c>
    </row>
    <row r="5" spans="1:5" x14ac:dyDescent="0.35">
      <c r="A5" s="72">
        <v>2014</v>
      </c>
      <c r="B5" t="s">
        <v>68</v>
      </c>
      <c r="C5" s="18">
        <v>175.5</v>
      </c>
      <c r="D5" s="18">
        <v>509.4</v>
      </c>
      <c r="E5" s="50" t="s">
        <v>202</v>
      </c>
    </row>
    <row r="6" spans="1:5" x14ac:dyDescent="0.35">
      <c r="A6" s="72">
        <v>2014</v>
      </c>
      <c r="B6" t="s">
        <v>69</v>
      </c>
      <c r="C6" s="18">
        <v>71.2</v>
      </c>
      <c r="D6" s="18">
        <v>99.7</v>
      </c>
      <c r="E6" s="50" t="s">
        <v>202</v>
      </c>
    </row>
    <row r="7" spans="1:5" x14ac:dyDescent="0.35">
      <c r="A7" s="72">
        <v>2014</v>
      </c>
      <c r="B7" t="s">
        <v>70</v>
      </c>
      <c r="C7" s="18">
        <v>58.9</v>
      </c>
      <c r="D7" s="18">
        <v>76.8</v>
      </c>
      <c r="E7" s="19">
        <v>113.5</v>
      </c>
    </row>
    <row r="8" spans="1:5" x14ac:dyDescent="0.35">
      <c r="A8" s="72">
        <v>2014</v>
      </c>
      <c r="B8" t="s">
        <v>71</v>
      </c>
      <c r="C8" s="18">
        <v>1.4</v>
      </c>
      <c r="D8" s="18">
        <v>24.6</v>
      </c>
      <c r="E8" s="19">
        <v>2.1</v>
      </c>
    </row>
    <row r="9" spans="1:5" x14ac:dyDescent="0.35">
      <c r="A9" s="72">
        <v>2014</v>
      </c>
      <c r="B9" t="s">
        <v>72</v>
      </c>
      <c r="C9" s="18">
        <v>0.6</v>
      </c>
      <c r="D9" s="18">
        <v>15.4</v>
      </c>
      <c r="E9" s="19">
        <v>6</v>
      </c>
    </row>
    <row r="10" spans="1:5" x14ac:dyDescent="0.35">
      <c r="A10" s="72">
        <v>2014</v>
      </c>
      <c r="B10" t="s">
        <v>73</v>
      </c>
      <c r="C10" s="18">
        <v>0.2</v>
      </c>
      <c r="D10" s="18">
        <v>0.8</v>
      </c>
      <c r="E10" s="19">
        <v>1.2</v>
      </c>
    </row>
    <row r="11" spans="1:5" x14ac:dyDescent="0.35">
      <c r="A11" s="72">
        <v>2014</v>
      </c>
      <c r="B11" t="s">
        <v>74</v>
      </c>
      <c r="C11" s="18">
        <v>0.1</v>
      </c>
      <c r="D11" s="18">
        <v>0.2</v>
      </c>
      <c r="E11" s="19">
        <v>0.3</v>
      </c>
    </row>
    <row r="12" spans="1:5" s="84" customFormat="1" x14ac:dyDescent="0.35">
      <c r="A12" s="87">
        <v>2014</v>
      </c>
      <c r="B12" s="84" t="s">
        <v>75</v>
      </c>
      <c r="C12" s="85">
        <v>348.5</v>
      </c>
      <c r="D12" s="85">
        <v>1263</v>
      </c>
      <c r="E12" s="86">
        <v>152.80000000000001</v>
      </c>
    </row>
    <row r="13" spans="1:5" x14ac:dyDescent="0.35">
      <c r="A13" s="72">
        <v>2015</v>
      </c>
      <c r="B13" t="s">
        <v>67</v>
      </c>
      <c r="C13" s="18">
        <v>190.3</v>
      </c>
      <c r="D13" s="18">
        <v>502.2</v>
      </c>
      <c r="E13" s="19">
        <v>28.6</v>
      </c>
    </row>
    <row r="14" spans="1:5" x14ac:dyDescent="0.35">
      <c r="A14" s="72">
        <v>2015</v>
      </c>
      <c r="B14" t="s">
        <v>68</v>
      </c>
      <c r="C14" s="18">
        <v>168.2</v>
      </c>
      <c r="D14" s="18">
        <v>456.2</v>
      </c>
      <c r="E14" s="50" t="s">
        <v>202</v>
      </c>
    </row>
    <row r="15" spans="1:5" x14ac:dyDescent="0.35">
      <c r="A15" s="72">
        <v>2015</v>
      </c>
      <c r="B15" t="s">
        <v>69</v>
      </c>
      <c r="C15" s="18">
        <v>70.7</v>
      </c>
      <c r="D15" s="18">
        <v>98.7</v>
      </c>
      <c r="E15" s="50" t="s">
        <v>202</v>
      </c>
    </row>
    <row r="16" spans="1:5" x14ac:dyDescent="0.35">
      <c r="A16" s="72">
        <v>2015</v>
      </c>
      <c r="B16" t="s">
        <v>70</v>
      </c>
      <c r="C16" s="18">
        <v>57.4</v>
      </c>
      <c r="D16" s="18">
        <v>74.400000000000006</v>
      </c>
      <c r="E16" s="19">
        <v>115.6</v>
      </c>
    </row>
    <row r="17" spans="1:5" x14ac:dyDescent="0.35">
      <c r="A17" s="72">
        <v>2015</v>
      </c>
      <c r="B17" t="s">
        <v>71</v>
      </c>
      <c r="C17" s="18">
        <v>1.3</v>
      </c>
      <c r="D17" s="18">
        <v>24.1</v>
      </c>
      <c r="E17" s="19">
        <v>2.1</v>
      </c>
    </row>
    <row r="18" spans="1:5" x14ac:dyDescent="0.35">
      <c r="A18" s="72">
        <v>2015</v>
      </c>
      <c r="B18" t="s">
        <v>72</v>
      </c>
      <c r="C18" s="18">
        <v>0.5</v>
      </c>
      <c r="D18" s="18">
        <v>12.9</v>
      </c>
      <c r="E18" s="19">
        <v>6.4</v>
      </c>
    </row>
    <row r="19" spans="1:5" x14ac:dyDescent="0.35">
      <c r="A19" s="72">
        <v>2015</v>
      </c>
      <c r="B19" t="s">
        <v>73</v>
      </c>
      <c r="C19" s="18">
        <v>0.3</v>
      </c>
      <c r="D19" s="18">
        <v>0.9</v>
      </c>
      <c r="E19" s="19">
        <v>1.3</v>
      </c>
    </row>
    <row r="20" spans="1:5" x14ac:dyDescent="0.35">
      <c r="A20" s="72">
        <v>2015</v>
      </c>
      <c r="B20" t="s">
        <v>74</v>
      </c>
      <c r="C20" s="18">
        <v>0.1</v>
      </c>
      <c r="D20" s="18">
        <v>0.1</v>
      </c>
      <c r="E20" s="19">
        <v>0.1</v>
      </c>
    </row>
    <row r="21" spans="1:5" s="84" customFormat="1" x14ac:dyDescent="0.35">
      <c r="A21" s="87">
        <v>2015</v>
      </c>
      <c r="B21" s="84" t="s">
        <v>75</v>
      </c>
      <c r="C21" s="85">
        <v>340.3</v>
      </c>
      <c r="D21" s="85">
        <v>1169.4000000000001</v>
      </c>
      <c r="E21" s="86">
        <v>154.1</v>
      </c>
    </row>
    <row r="22" spans="1:5" x14ac:dyDescent="0.35">
      <c r="A22" s="72">
        <v>2016</v>
      </c>
      <c r="B22" t="s">
        <v>67</v>
      </c>
      <c r="C22" s="18">
        <v>182.7</v>
      </c>
      <c r="D22" s="18">
        <v>476.5</v>
      </c>
      <c r="E22" s="19">
        <v>27.7</v>
      </c>
    </row>
    <row r="23" spans="1:5" x14ac:dyDescent="0.35">
      <c r="A23" s="72">
        <v>2016</v>
      </c>
      <c r="B23" t="s">
        <v>68</v>
      </c>
      <c r="C23" s="18">
        <v>160.30000000000001</v>
      </c>
      <c r="D23" s="18">
        <v>421.5</v>
      </c>
      <c r="E23" s="50" t="s">
        <v>202</v>
      </c>
    </row>
    <row r="24" spans="1:5" x14ac:dyDescent="0.35">
      <c r="A24" s="72">
        <v>2016</v>
      </c>
      <c r="B24" t="s">
        <v>69</v>
      </c>
      <c r="C24" s="18">
        <v>68.900000000000006</v>
      </c>
      <c r="D24" s="18">
        <v>95.3</v>
      </c>
      <c r="E24" s="50" t="s">
        <v>202</v>
      </c>
    </row>
    <row r="25" spans="1:5" x14ac:dyDescent="0.35">
      <c r="A25" s="72">
        <v>2016</v>
      </c>
      <c r="B25" t="s">
        <v>70</v>
      </c>
      <c r="C25" s="18">
        <v>57.5</v>
      </c>
      <c r="D25" s="18">
        <v>75.2</v>
      </c>
      <c r="E25" s="19">
        <v>121.5</v>
      </c>
    </row>
    <row r="26" spans="1:5" x14ac:dyDescent="0.35">
      <c r="A26" s="72">
        <v>2016</v>
      </c>
      <c r="B26" t="s">
        <v>71</v>
      </c>
      <c r="C26" s="18">
        <v>1.4</v>
      </c>
      <c r="D26" s="18">
        <v>21.8</v>
      </c>
      <c r="E26" s="19">
        <v>2.1</v>
      </c>
    </row>
    <row r="27" spans="1:5" x14ac:dyDescent="0.35">
      <c r="A27" s="72">
        <v>2016</v>
      </c>
      <c r="B27" t="s">
        <v>72</v>
      </c>
      <c r="C27" s="18">
        <v>0.5</v>
      </c>
      <c r="D27" s="18">
        <v>12.9</v>
      </c>
      <c r="E27" s="19">
        <v>6.5</v>
      </c>
    </row>
    <row r="28" spans="1:5" x14ac:dyDescent="0.35">
      <c r="A28" s="72">
        <v>2016</v>
      </c>
      <c r="B28" t="s">
        <v>73</v>
      </c>
      <c r="C28" s="18">
        <v>0.3</v>
      </c>
      <c r="D28" s="18">
        <v>1</v>
      </c>
      <c r="E28" s="19">
        <v>1.6</v>
      </c>
    </row>
    <row r="29" spans="1:5" x14ac:dyDescent="0.35">
      <c r="A29" s="72">
        <v>2016</v>
      </c>
      <c r="B29" t="s">
        <v>74</v>
      </c>
      <c r="C29" s="18">
        <v>0.1</v>
      </c>
      <c r="D29" s="18">
        <v>0.1</v>
      </c>
      <c r="E29" s="19">
        <v>0.1</v>
      </c>
    </row>
    <row r="30" spans="1:5" s="84" customFormat="1" x14ac:dyDescent="0.35">
      <c r="A30" s="87">
        <v>2016</v>
      </c>
      <c r="B30" s="84" t="s">
        <v>75</v>
      </c>
      <c r="C30" s="85">
        <v>329.9</v>
      </c>
      <c r="D30" s="85">
        <v>1104.4000000000001</v>
      </c>
      <c r="E30" s="86">
        <v>159.6</v>
      </c>
    </row>
    <row r="31" spans="1:5" x14ac:dyDescent="0.35">
      <c r="A31" s="72">
        <v>2017</v>
      </c>
      <c r="B31" t="s">
        <v>67</v>
      </c>
      <c r="C31" s="18">
        <v>175.7</v>
      </c>
      <c r="D31" s="18">
        <v>450.2</v>
      </c>
      <c r="E31" s="19">
        <v>27.7</v>
      </c>
    </row>
    <row r="32" spans="1:5" x14ac:dyDescent="0.35">
      <c r="A32" s="72">
        <v>2017</v>
      </c>
      <c r="B32" t="s">
        <v>68</v>
      </c>
      <c r="C32" s="18">
        <v>150.6</v>
      </c>
      <c r="D32" s="18">
        <v>381</v>
      </c>
      <c r="E32" s="50" t="s">
        <v>202</v>
      </c>
    </row>
    <row r="33" spans="1:5" x14ac:dyDescent="0.35">
      <c r="A33" s="72">
        <v>2017</v>
      </c>
      <c r="B33" t="s">
        <v>69</v>
      </c>
      <c r="C33" s="18">
        <v>66.8</v>
      </c>
      <c r="D33" s="18">
        <v>91.2</v>
      </c>
      <c r="E33" s="50" t="s">
        <v>202</v>
      </c>
    </row>
    <row r="34" spans="1:5" x14ac:dyDescent="0.35">
      <c r="A34" s="72">
        <v>2017</v>
      </c>
      <c r="B34" t="s">
        <v>70</v>
      </c>
      <c r="C34" s="18">
        <v>56.6</v>
      </c>
      <c r="D34" s="18">
        <v>73.599999999999994</v>
      </c>
      <c r="E34" s="19">
        <v>119.8</v>
      </c>
    </row>
    <row r="35" spans="1:5" x14ac:dyDescent="0.35">
      <c r="A35" s="72">
        <v>2017</v>
      </c>
      <c r="B35" t="s">
        <v>71</v>
      </c>
      <c r="C35" s="18">
        <v>1.4</v>
      </c>
      <c r="D35" s="18">
        <v>22</v>
      </c>
      <c r="E35" s="19">
        <v>2.1</v>
      </c>
    </row>
    <row r="36" spans="1:5" x14ac:dyDescent="0.35">
      <c r="A36" s="72">
        <v>2017</v>
      </c>
      <c r="B36" t="s">
        <v>72</v>
      </c>
      <c r="C36" s="18">
        <v>0.6</v>
      </c>
      <c r="D36" s="18">
        <v>11.9</v>
      </c>
      <c r="E36" s="19">
        <v>6.5</v>
      </c>
    </row>
    <row r="37" spans="1:5" x14ac:dyDescent="0.35">
      <c r="A37" s="72">
        <v>2017</v>
      </c>
      <c r="B37" t="s">
        <v>73</v>
      </c>
      <c r="C37" s="18">
        <v>0.3</v>
      </c>
      <c r="D37" s="18">
        <v>0.7</v>
      </c>
      <c r="E37" s="19">
        <v>1.6</v>
      </c>
    </row>
    <row r="38" spans="1:5" x14ac:dyDescent="0.35">
      <c r="A38" s="72">
        <v>2017</v>
      </c>
      <c r="B38" t="s">
        <v>74</v>
      </c>
      <c r="C38" s="18">
        <v>0.1</v>
      </c>
      <c r="D38" s="18">
        <v>0.2</v>
      </c>
      <c r="E38" s="19">
        <v>0.1</v>
      </c>
    </row>
    <row r="39" spans="1:5" s="84" customFormat="1" x14ac:dyDescent="0.35">
      <c r="A39" s="87">
        <v>2017</v>
      </c>
      <c r="B39" s="84" t="s">
        <v>75</v>
      </c>
      <c r="C39" s="85">
        <v>319.60000000000002</v>
      </c>
      <c r="D39" s="85">
        <v>1030.9000000000001</v>
      </c>
      <c r="E39" s="86">
        <v>157.9</v>
      </c>
    </row>
    <row r="40" spans="1:5" x14ac:dyDescent="0.35">
      <c r="A40" s="72">
        <v>2018</v>
      </c>
      <c r="B40" t="s">
        <v>67</v>
      </c>
      <c r="C40" s="18">
        <v>168.5</v>
      </c>
      <c r="D40" s="18">
        <v>425</v>
      </c>
      <c r="E40" s="19">
        <v>28.7</v>
      </c>
    </row>
    <row r="41" spans="1:5" x14ac:dyDescent="0.35">
      <c r="A41" s="72">
        <v>2018</v>
      </c>
      <c r="B41" t="s">
        <v>68</v>
      </c>
      <c r="C41" s="18">
        <v>142.9</v>
      </c>
      <c r="D41" s="18">
        <v>348.1</v>
      </c>
      <c r="E41" s="50" t="s">
        <v>202</v>
      </c>
    </row>
    <row r="42" spans="1:5" x14ac:dyDescent="0.35">
      <c r="A42" s="72">
        <v>2018</v>
      </c>
      <c r="B42" t="s">
        <v>69</v>
      </c>
      <c r="C42" s="18">
        <v>63.6</v>
      </c>
      <c r="D42" s="18">
        <v>86.1</v>
      </c>
      <c r="E42" s="50" t="s">
        <v>202</v>
      </c>
    </row>
    <row r="43" spans="1:5" x14ac:dyDescent="0.35">
      <c r="A43" s="72">
        <v>2018</v>
      </c>
      <c r="B43" t="s">
        <v>70</v>
      </c>
      <c r="C43" s="18">
        <v>56</v>
      </c>
      <c r="D43" s="18">
        <v>73.5</v>
      </c>
      <c r="E43" s="19">
        <v>130.69999999999999</v>
      </c>
    </row>
    <row r="44" spans="1:5" x14ac:dyDescent="0.35">
      <c r="A44" s="72">
        <v>2018</v>
      </c>
      <c r="B44" t="s">
        <v>71</v>
      </c>
      <c r="C44" s="18">
        <v>1.6</v>
      </c>
      <c r="D44" s="18">
        <v>25.6</v>
      </c>
      <c r="E44" s="19">
        <v>2.2000000000000002</v>
      </c>
    </row>
    <row r="45" spans="1:5" x14ac:dyDescent="0.35">
      <c r="A45" s="72">
        <v>2018</v>
      </c>
      <c r="B45" t="s">
        <v>72</v>
      </c>
      <c r="C45" s="18">
        <v>0.5</v>
      </c>
      <c r="D45" s="18">
        <v>10.6</v>
      </c>
      <c r="E45" s="19">
        <v>6.7</v>
      </c>
    </row>
    <row r="46" spans="1:5" x14ac:dyDescent="0.35">
      <c r="A46" s="72">
        <v>2018</v>
      </c>
      <c r="B46" t="s">
        <v>73</v>
      </c>
      <c r="C46" s="18">
        <v>0.3</v>
      </c>
      <c r="D46" s="18">
        <v>1.1000000000000001</v>
      </c>
      <c r="E46" s="19">
        <v>1.7</v>
      </c>
    </row>
    <row r="47" spans="1:5" x14ac:dyDescent="0.35">
      <c r="A47" s="72">
        <v>2018</v>
      </c>
      <c r="B47" t="s">
        <v>74</v>
      </c>
      <c r="C47" s="18">
        <v>0.2</v>
      </c>
      <c r="D47" s="18">
        <v>0.3</v>
      </c>
      <c r="E47" s="19">
        <v>0.2</v>
      </c>
    </row>
    <row r="48" spans="1:5" s="84" customFormat="1" x14ac:dyDescent="0.35">
      <c r="A48" s="87">
        <v>2018</v>
      </c>
      <c r="B48" s="84" t="s">
        <v>75</v>
      </c>
      <c r="C48" s="85">
        <v>308.7</v>
      </c>
      <c r="D48" s="85">
        <v>970.4</v>
      </c>
      <c r="E48" s="86">
        <v>170.2</v>
      </c>
    </row>
    <row r="49" spans="1:5" x14ac:dyDescent="0.35">
      <c r="A49" s="72">
        <v>2019</v>
      </c>
      <c r="B49" t="s">
        <v>67</v>
      </c>
      <c r="C49" s="18">
        <v>161.6</v>
      </c>
      <c r="D49" s="18">
        <v>405.6</v>
      </c>
      <c r="E49" s="19">
        <v>30.6</v>
      </c>
    </row>
    <row r="50" spans="1:5" x14ac:dyDescent="0.35">
      <c r="A50" s="72">
        <v>2019</v>
      </c>
      <c r="B50" t="s">
        <v>68</v>
      </c>
      <c r="C50" s="18">
        <v>141.4</v>
      </c>
      <c r="D50" s="18">
        <v>337.3</v>
      </c>
      <c r="E50" s="50" t="s">
        <v>202</v>
      </c>
    </row>
    <row r="51" spans="1:5" x14ac:dyDescent="0.35">
      <c r="A51" s="72">
        <v>2019</v>
      </c>
      <c r="B51" t="s">
        <v>69</v>
      </c>
      <c r="C51" s="18">
        <v>62.5</v>
      </c>
      <c r="D51" s="18">
        <v>83.3</v>
      </c>
      <c r="E51" s="50" t="s">
        <v>202</v>
      </c>
    </row>
    <row r="52" spans="1:5" x14ac:dyDescent="0.35">
      <c r="A52" s="72">
        <v>2019</v>
      </c>
      <c r="B52" t="s">
        <v>70</v>
      </c>
      <c r="C52" s="18">
        <v>54</v>
      </c>
      <c r="D52" s="18">
        <v>71.400000000000006</v>
      </c>
      <c r="E52" s="19">
        <v>132</v>
      </c>
    </row>
    <row r="53" spans="1:5" x14ac:dyDescent="0.35">
      <c r="A53" s="72">
        <v>2019</v>
      </c>
      <c r="B53" t="s">
        <v>71</v>
      </c>
      <c r="C53" s="18">
        <v>1.7</v>
      </c>
      <c r="D53" s="18">
        <v>31.3</v>
      </c>
      <c r="E53" s="19">
        <v>2.9</v>
      </c>
    </row>
    <row r="54" spans="1:5" x14ac:dyDescent="0.35">
      <c r="A54" s="72">
        <v>2019</v>
      </c>
      <c r="B54" t="s">
        <v>72</v>
      </c>
      <c r="C54" s="18">
        <v>0.6</v>
      </c>
      <c r="D54" s="18">
        <v>12.3</v>
      </c>
      <c r="E54" s="19">
        <v>8.1</v>
      </c>
    </row>
    <row r="55" spans="1:5" x14ac:dyDescent="0.35">
      <c r="A55" s="72">
        <v>2019</v>
      </c>
      <c r="B55" t="s">
        <v>73</v>
      </c>
      <c r="C55" s="18">
        <v>0.4</v>
      </c>
      <c r="D55" s="18">
        <v>1.2</v>
      </c>
      <c r="E55" s="19">
        <v>2</v>
      </c>
    </row>
    <row r="56" spans="1:5" x14ac:dyDescent="0.35">
      <c r="A56" s="72">
        <v>2019</v>
      </c>
      <c r="B56" t="s">
        <v>74</v>
      </c>
      <c r="C56" s="18">
        <v>0.2</v>
      </c>
      <c r="D56" s="18">
        <v>0.4</v>
      </c>
      <c r="E56" s="19">
        <v>0.2</v>
      </c>
    </row>
    <row r="57" spans="1:5" s="84" customFormat="1" x14ac:dyDescent="0.35">
      <c r="A57" s="87">
        <v>2019</v>
      </c>
      <c r="B57" s="84" t="s">
        <v>75</v>
      </c>
      <c r="C57" s="85">
        <v>301.89999999999998</v>
      </c>
      <c r="D57" s="85">
        <v>942.7</v>
      </c>
      <c r="E57" s="86">
        <v>175.9</v>
      </c>
    </row>
    <row r="58" spans="1:5" x14ac:dyDescent="0.35">
      <c r="A58" s="72">
        <v>2020</v>
      </c>
      <c r="B58" t="s">
        <v>67</v>
      </c>
      <c r="C58" s="18">
        <v>140.6</v>
      </c>
      <c r="D58" s="18">
        <v>350.4</v>
      </c>
      <c r="E58" s="19">
        <v>27.6</v>
      </c>
    </row>
    <row r="59" spans="1:5" x14ac:dyDescent="0.35">
      <c r="A59" s="72">
        <v>2020</v>
      </c>
      <c r="B59" t="s">
        <v>68</v>
      </c>
      <c r="C59" s="18">
        <v>128.4</v>
      </c>
      <c r="D59" s="18">
        <v>298.89999999999998</v>
      </c>
      <c r="E59" s="50" t="s">
        <v>202</v>
      </c>
    </row>
    <row r="60" spans="1:5" x14ac:dyDescent="0.35">
      <c r="A60" s="72">
        <v>2020</v>
      </c>
      <c r="B60" t="s">
        <v>69</v>
      </c>
      <c r="C60" s="18">
        <v>52.3</v>
      </c>
      <c r="D60" s="18">
        <v>68</v>
      </c>
      <c r="E60" s="50" t="s">
        <v>202</v>
      </c>
    </row>
    <row r="61" spans="1:5" x14ac:dyDescent="0.35">
      <c r="A61" s="72">
        <v>2020</v>
      </c>
      <c r="B61" t="s">
        <v>70</v>
      </c>
      <c r="C61" s="18">
        <v>40.700000000000003</v>
      </c>
      <c r="D61" s="18">
        <v>53.4</v>
      </c>
      <c r="E61" s="19">
        <v>95.8</v>
      </c>
    </row>
    <row r="62" spans="1:5" x14ac:dyDescent="0.35">
      <c r="A62" s="72">
        <v>2020</v>
      </c>
      <c r="B62" t="s">
        <v>71</v>
      </c>
      <c r="C62" s="18">
        <v>1.5</v>
      </c>
      <c r="D62" s="18">
        <v>28.6</v>
      </c>
      <c r="E62" s="19">
        <v>2.7</v>
      </c>
    </row>
    <row r="63" spans="1:5" x14ac:dyDescent="0.35">
      <c r="A63" s="72">
        <v>2020</v>
      </c>
      <c r="B63" t="s">
        <v>72</v>
      </c>
      <c r="C63" s="18">
        <v>0.6</v>
      </c>
      <c r="D63" s="18">
        <v>13.5</v>
      </c>
      <c r="E63" s="19">
        <v>9.3000000000000007</v>
      </c>
    </row>
    <row r="64" spans="1:5" x14ac:dyDescent="0.35">
      <c r="A64" s="72">
        <v>2020</v>
      </c>
      <c r="B64" t="s">
        <v>73</v>
      </c>
      <c r="C64" s="18">
        <v>0.4</v>
      </c>
      <c r="D64" s="18">
        <v>1.4</v>
      </c>
      <c r="E64" s="19">
        <v>2.1</v>
      </c>
    </row>
    <row r="65" spans="1:5" x14ac:dyDescent="0.35">
      <c r="A65" s="72">
        <v>2020</v>
      </c>
      <c r="B65" t="s">
        <v>74</v>
      </c>
      <c r="C65" s="18">
        <v>0.5</v>
      </c>
      <c r="D65" s="18">
        <v>0.8</v>
      </c>
      <c r="E65" s="19">
        <v>0.2</v>
      </c>
    </row>
    <row r="66" spans="1:5" s="84" customFormat="1" x14ac:dyDescent="0.35">
      <c r="A66" s="87">
        <v>2020</v>
      </c>
      <c r="B66" s="84" t="s">
        <v>75</v>
      </c>
      <c r="C66" s="85">
        <v>270.10000000000002</v>
      </c>
      <c r="D66" s="85">
        <v>815.1</v>
      </c>
      <c r="E66" s="86">
        <v>137.69999999999999</v>
      </c>
    </row>
    <row r="67" spans="1:5" x14ac:dyDescent="0.35">
      <c r="A67" s="72">
        <v>2021</v>
      </c>
      <c r="B67" t="s">
        <v>67</v>
      </c>
      <c r="C67" s="18">
        <v>136.6</v>
      </c>
      <c r="D67" s="18">
        <v>350.9</v>
      </c>
      <c r="E67" s="19">
        <v>33.1</v>
      </c>
    </row>
    <row r="68" spans="1:5" x14ac:dyDescent="0.35">
      <c r="A68" s="72">
        <v>2021</v>
      </c>
      <c r="B68" t="s">
        <v>68</v>
      </c>
      <c r="C68" s="18">
        <v>129.69999999999999</v>
      </c>
      <c r="D68" s="18">
        <v>294.3</v>
      </c>
      <c r="E68" s="50" t="s">
        <v>202</v>
      </c>
    </row>
    <row r="69" spans="1:5" x14ac:dyDescent="0.35">
      <c r="A69" s="72">
        <v>2021</v>
      </c>
      <c r="B69" t="s">
        <v>69</v>
      </c>
      <c r="C69" s="18">
        <v>51.3</v>
      </c>
      <c r="D69" s="18">
        <v>66.8</v>
      </c>
      <c r="E69" s="50" t="s">
        <v>202</v>
      </c>
    </row>
    <row r="70" spans="1:5" x14ac:dyDescent="0.35">
      <c r="A70" s="72">
        <v>2021</v>
      </c>
      <c r="B70" t="s">
        <v>70</v>
      </c>
      <c r="C70" s="18">
        <v>41.4</v>
      </c>
      <c r="D70" s="18">
        <v>54.5</v>
      </c>
      <c r="E70" s="19">
        <v>116.9</v>
      </c>
    </row>
    <row r="71" spans="1:5" x14ac:dyDescent="0.35">
      <c r="A71" s="72">
        <v>2021</v>
      </c>
      <c r="B71" t="s">
        <v>71</v>
      </c>
      <c r="C71" s="18">
        <v>1.6</v>
      </c>
      <c r="D71" s="18">
        <v>35.200000000000003</v>
      </c>
      <c r="E71" s="19">
        <v>3.5</v>
      </c>
    </row>
    <row r="72" spans="1:5" x14ac:dyDescent="0.35">
      <c r="A72" s="72">
        <v>2021</v>
      </c>
      <c r="B72" t="s">
        <v>72</v>
      </c>
      <c r="C72" s="18">
        <v>0.6</v>
      </c>
      <c r="D72" s="18">
        <v>12.8</v>
      </c>
      <c r="E72" s="19">
        <v>10.5</v>
      </c>
    </row>
    <row r="73" spans="1:5" x14ac:dyDescent="0.35">
      <c r="A73" s="72">
        <v>2021</v>
      </c>
      <c r="B73" t="s">
        <v>73</v>
      </c>
      <c r="C73" s="18">
        <v>0.6</v>
      </c>
      <c r="D73" s="18">
        <v>2.2000000000000002</v>
      </c>
      <c r="E73" s="19">
        <v>2.6</v>
      </c>
    </row>
    <row r="74" spans="1:5" x14ac:dyDescent="0.35">
      <c r="A74" s="72">
        <v>2021</v>
      </c>
      <c r="B74" t="s">
        <v>74</v>
      </c>
      <c r="C74" s="18">
        <v>1.2</v>
      </c>
      <c r="D74" s="18">
        <v>1.7</v>
      </c>
      <c r="E74" s="19">
        <v>0.5</v>
      </c>
    </row>
    <row r="75" spans="1:5" s="84" customFormat="1" x14ac:dyDescent="0.35">
      <c r="A75" s="87">
        <v>2021</v>
      </c>
      <c r="B75" s="84" t="s">
        <v>75</v>
      </c>
      <c r="C75" s="85">
        <v>265.60000000000002</v>
      </c>
      <c r="D75" s="85">
        <v>818.4</v>
      </c>
      <c r="E75" s="86">
        <v>167.2</v>
      </c>
    </row>
    <row r="76" spans="1:5" x14ac:dyDescent="0.35">
      <c r="A76" s="72">
        <v>2022</v>
      </c>
      <c r="B76" t="s">
        <v>67</v>
      </c>
      <c r="C76" s="18">
        <v>136.30000000000001</v>
      </c>
      <c r="D76" s="18">
        <v>335.4</v>
      </c>
      <c r="E76" s="19">
        <v>44.6</v>
      </c>
    </row>
    <row r="77" spans="1:5" x14ac:dyDescent="0.35">
      <c r="A77" s="72">
        <v>2022</v>
      </c>
      <c r="B77" t="s">
        <v>68</v>
      </c>
      <c r="C77" s="18">
        <v>131</v>
      </c>
      <c r="D77" s="18">
        <v>294.89999999999998</v>
      </c>
      <c r="E77" s="50" t="s">
        <v>202</v>
      </c>
    </row>
    <row r="78" spans="1:5" x14ac:dyDescent="0.35">
      <c r="A78" s="72">
        <v>2022</v>
      </c>
      <c r="B78" t="s">
        <v>69</v>
      </c>
      <c r="C78" s="18">
        <v>53.6</v>
      </c>
      <c r="D78" s="18">
        <v>71.099999999999994</v>
      </c>
      <c r="E78" s="50" t="s">
        <v>202</v>
      </c>
    </row>
    <row r="79" spans="1:5" x14ac:dyDescent="0.35">
      <c r="A79" s="72">
        <v>2022</v>
      </c>
      <c r="B79" t="s">
        <v>70</v>
      </c>
      <c r="C79" s="18">
        <v>46.9</v>
      </c>
      <c r="D79" s="18">
        <v>62.8</v>
      </c>
      <c r="E79" s="19">
        <v>177.8</v>
      </c>
    </row>
    <row r="80" spans="1:5" x14ac:dyDescent="0.35">
      <c r="A80" s="72">
        <v>2022</v>
      </c>
      <c r="B80" t="s">
        <v>71</v>
      </c>
      <c r="C80" s="18">
        <v>2</v>
      </c>
      <c r="D80" s="18">
        <v>55.8</v>
      </c>
      <c r="E80" s="19">
        <v>5.7</v>
      </c>
    </row>
    <row r="81" spans="1:5" x14ac:dyDescent="0.35">
      <c r="A81" s="72">
        <v>2022</v>
      </c>
      <c r="B81" t="s">
        <v>72</v>
      </c>
      <c r="C81" s="18">
        <v>0.6</v>
      </c>
      <c r="D81" s="18">
        <v>13.6</v>
      </c>
      <c r="E81" s="19">
        <v>13.7</v>
      </c>
    </row>
    <row r="82" spans="1:5" x14ac:dyDescent="0.35">
      <c r="A82" s="72">
        <v>2022</v>
      </c>
      <c r="B82" t="s">
        <v>73</v>
      </c>
      <c r="C82" s="18">
        <v>1</v>
      </c>
      <c r="D82" s="18">
        <v>2.8</v>
      </c>
      <c r="E82" s="19">
        <v>4.4000000000000004</v>
      </c>
    </row>
    <row r="83" spans="1:5" x14ac:dyDescent="0.35">
      <c r="A83" s="72">
        <v>2022</v>
      </c>
      <c r="B83" t="s">
        <v>74</v>
      </c>
      <c r="C83" s="18">
        <v>0.9</v>
      </c>
      <c r="D83" s="18">
        <v>1.9</v>
      </c>
      <c r="E83" s="19">
        <v>0.5</v>
      </c>
    </row>
    <row r="84" spans="1:5" s="84" customFormat="1" x14ac:dyDescent="0.35">
      <c r="A84" s="87">
        <v>2022</v>
      </c>
      <c r="B84" s="84" t="s">
        <v>75</v>
      </c>
      <c r="C84" s="85">
        <v>269.2</v>
      </c>
      <c r="D84" s="85">
        <v>838.1</v>
      </c>
      <c r="E84" s="86">
        <v>247</v>
      </c>
    </row>
    <row r="85" spans="1:5" x14ac:dyDescent="0.35">
      <c r="A85" s="72">
        <v>2023</v>
      </c>
      <c r="B85" t="s">
        <v>67</v>
      </c>
      <c r="C85" s="18">
        <v>140</v>
      </c>
      <c r="D85" s="18">
        <v>337.6</v>
      </c>
      <c r="E85" s="19">
        <v>54.4</v>
      </c>
    </row>
    <row r="86" spans="1:5" x14ac:dyDescent="0.35">
      <c r="A86" s="72">
        <v>2023</v>
      </c>
      <c r="B86" t="s">
        <v>68</v>
      </c>
      <c r="C86" s="18">
        <v>134.19999999999999</v>
      </c>
      <c r="D86" s="18">
        <v>305.60000000000002</v>
      </c>
      <c r="E86" s="50" t="s">
        <v>202</v>
      </c>
    </row>
    <row r="87" spans="1:5" x14ac:dyDescent="0.35">
      <c r="A87" s="72">
        <v>2023</v>
      </c>
      <c r="B87" t="s">
        <v>69</v>
      </c>
      <c r="C87" s="18">
        <v>49.5</v>
      </c>
      <c r="D87" s="18">
        <v>65.5</v>
      </c>
      <c r="E87" s="50" t="s">
        <v>202</v>
      </c>
    </row>
    <row r="88" spans="1:5" x14ac:dyDescent="0.35">
      <c r="A88" s="72">
        <v>2023</v>
      </c>
      <c r="B88" t="s">
        <v>70</v>
      </c>
      <c r="C88" s="18">
        <v>48.7</v>
      </c>
      <c r="D88" s="18">
        <v>66.7</v>
      </c>
      <c r="E88" s="19">
        <v>233.6</v>
      </c>
    </row>
    <row r="89" spans="1:5" x14ac:dyDescent="0.35">
      <c r="A89" s="72">
        <v>2023</v>
      </c>
      <c r="B89" t="s">
        <v>71</v>
      </c>
      <c r="C89" s="18">
        <v>2.1</v>
      </c>
      <c r="D89" s="18">
        <v>65.7</v>
      </c>
      <c r="E89" s="19">
        <v>7.2</v>
      </c>
    </row>
    <row r="90" spans="1:5" x14ac:dyDescent="0.35">
      <c r="A90" s="72">
        <v>2023</v>
      </c>
      <c r="B90" t="s">
        <v>72</v>
      </c>
      <c r="C90" s="18">
        <v>0.6</v>
      </c>
      <c r="D90" s="18">
        <v>14.7</v>
      </c>
      <c r="E90" s="19">
        <v>20.2</v>
      </c>
    </row>
    <row r="91" spans="1:5" x14ac:dyDescent="0.35">
      <c r="A91" s="72">
        <v>2023</v>
      </c>
      <c r="B91" t="s">
        <v>73</v>
      </c>
      <c r="C91" s="18">
        <v>1.4</v>
      </c>
      <c r="D91" s="18">
        <v>3</v>
      </c>
      <c r="E91" s="19">
        <v>6.2</v>
      </c>
    </row>
    <row r="92" spans="1:5" x14ac:dyDescent="0.35">
      <c r="A92" s="72">
        <v>2023</v>
      </c>
      <c r="B92" t="s">
        <v>74</v>
      </c>
      <c r="C92" s="18">
        <v>4</v>
      </c>
      <c r="D92" s="18">
        <v>5.5</v>
      </c>
      <c r="E92" s="19">
        <v>0.6</v>
      </c>
    </row>
    <row r="93" spans="1:5" x14ac:dyDescent="0.35">
      <c r="A93" s="88">
        <v>2023</v>
      </c>
      <c r="B93" s="81" t="s">
        <v>75</v>
      </c>
      <c r="C93" s="82">
        <v>268.8</v>
      </c>
      <c r="D93" s="82">
        <v>860.9</v>
      </c>
      <c r="E93" s="83">
        <v>322.7</v>
      </c>
    </row>
    <row r="95" spans="1:5" x14ac:dyDescent="0.35">
      <c r="A95" s="66" t="s">
        <v>50</v>
      </c>
    </row>
    <row r="97" spans="1:1" x14ac:dyDescent="0.35">
      <c r="A97" s="66" t="s">
        <v>76</v>
      </c>
    </row>
    <row r="98" spans="1:1" x14ac:dyDescent="0.35">
      <c r="A98" s="66" t="s">
        <v>54</v>
      </c>
    </row>
    <row r="100" spans="1:1" x14ac:dyDescent="0.35">
      <c r="A100" s="7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Spis treści</vt:lpstr>
      <vt:lpstr>Wykres 1.1</vt:lpstr>
      <vt:lpstr>Wykres 1.2b</vt:lpstr>
      <vt:lpstr>Wykres 1.2a</vt:lpstr>
      <vt:lpstr>Wykres 2.1</vt:lpstr>
      <vt:lpstr>Wykres 2.2</vt:lpstr>
      <vt:lpstr>Wykres 2.3</vt:lpstr>
      <vt:lpstr>Wykres 2.4</vt:lpstr>
      <vt:lpstr>Tabela 2.1</vt:lpstr>
      <vt:lpstr>Tabela 2.1a</vt:lpstr>
      <vt:lpstr>Tabela 2.1b</vt:lpstr>
      <vt:lpstr>Tabela 2.2</vt:lpstr>
      <vt:lpstr>Tabela 2.3</vt:lpstr>
      <vt:lpstr>Wykres 3.1</vt:lpstr>
      <vt:lpstr>Wykres 3.2</vt:lpstr>
      <vt:lpstr>Wykres 3.3</vt:lpstr>
      <vt:lpstr>Tabela 3.1</vt:lpstr>
      <vt:lpstr>Wykres 3.4</vt:lpstr>
      <vt:lpstr>Tabela 3.2</vt:lpstr>
      <vt:lpstr>Tabela 3.3</vt:lpstr>
      <vt:lpstr>Tabela 3.4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2024-02-28T12:00:13Z</dcterms:created>
  <dcterms:modified xsi:type="dcterms:W3CDTF">2024-03-07T09:23:33Z</dcterms:modified>
</cp:coreProperties>
</file>