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Marcin_Kruk\kymriah raport\raport\"/>
    </mc:Choice>
  </mc:AlternateContent>
  <bookViews>
    <workbookView xWindow="0" yWindow="0" windowWidth="13125" windowHeight="6105"/>
  </bookViews>
  <sheets>
    <sheet name="Spis treści" sheetId="1" r:id="rId1"/>
    <sheet name="Tabela 1.1" sheetId="2" r:id="rId2"/>
    <sheet name="Wykres 1.1" sheetId="3" r:id="rId3"/>
    <sheet name="Tabela 1.2" sheetId="4" r:id="rId4"/>
    <sheet name="Tabela 1.3" sheetId="5" r:id="rId5"/>
    <sheet name="Wykres 1.2" sheetId="6" r:id="rId6"/>
    <sheet name="Wykres 1.3" sheetId="7" r:id="rId7"/>
    <sheet name="Wykres 1.4" sheetId="8" r:id="rId8"/>
    <sheet name="Tabela 1.4" sheetId="9" r:id="rId9"/>
    <sheet name="Wykres 1.5" sheetId="10" r:id="rId10"/>
    <sheet name="Wykres 1.6" sheetId="11" r:id="rId11"/>
    <sheet name="Wykres 1.7" sheetId="12" r:id="rId12"/>
    <sheet name="Tabela 1.5" sheetId="13" r:id="rId13"/>
    <sheet name="Wykres 1.8" sheetId="14" r:id="rId14"/>
    <sheet name="Wykres 1.9" sheetId="15" r:id="rId15"/>
    <sheet name="Wykres 1.10" sheetId="16" r:id="rId16"/>
  </sheets>
  <calcPr calcId="162913"/>
</workbook>
</file>

<file path=xl/calcChain.xml><?xml version="1.0" encoding="utf-8"?>
<calcChain xmlns="http://schemas.openxmlformats.org/spreadsheetml/2006/main">
  <c r="A8" i="16" l="1"/>
  <c r="A18" i="15"/>
  <c r="A20" i="14"/>
  <c r="A9" i="13"/>
  <c r="A8" i="12"/>
  <c r="A19" i="11"/>
  <c r="A19" i="10"/>
  <c r="A15" i="9"/>
  <c r="A8" i="8"/>
  <c r="A16" i="7"/>
  <c r="A27" i="6"/>
  <c r="A11" i="5"/>
  <c r="A10" i="4"/>
  <c r="A10" i="3"/>
  <c r="A11" i="2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<sst xmlns="http://schemas.openxmlformats.org/spreadsheetml/2006/main" count="266" uniqueCount="115">
  <si>
    <t>Tabela 1.1: Dostępność terapii CAR-T w ramach programów lekowych</t>
  </si>
  <si>
    <t>Substancja czynna</t>
  </si>
  <si>
    <t>Nazwa handlowa</t>
  </si>
  <si>
    <t>Program lekowy</t>
  </si>
  <si>
    <t>Początek refundacji</t>
  </si>
  <si>
    <t>tisagenlecleucel</t>
  </si>
  <si>
    <t>Kymriah</t>
  </si>
  <si>
    <t>Leczenie chorych na ostrą białaczkę limfoblastyczną (zał. B.65.)</t>
  </si>
  <si>
    <t>wrzesień 2021</t>
  </si>
  <si>
    <t>aksykabtagen cyloleucel</t>
  </si>
  <si>
    <t>Yescarta</t>
  </si>
  <si>
    <t>Leczenie chorych na chłoniaki B-komórkowe (zał. B.12./B.12.FM., wcześniej: B.93.)</t>
  </si>
  <si>
    <t>maj 2022</t>
  </si>
  <si>
    <t>breksukabtagen autoleucel</t>
  </si>
  <si>
    <t>Tecartus</t>
  </si>
  <si>
    <t>Leczenie chorych na chłoniaki B-komórkowe (zał. B.12.FM.)</t>
  </si>
  <si>
    <t>wrzesień 2023</t>
  </si>
  <si>
    <t>Źródło: opracowanie własne</t>
  </si>
  <si>
    <t>Wykres 1.1: Liczba pacjentów oraz sprawozdana wartość refundacji tisagenlecleucelu oraz aksykabtagenu cyloleucelu na podstawie danych z komunikatu SWIAD</t>
  </si>
  <si>
    <t>Liczba pacjentów</t>
  </si>
  <si>
    <t>Sprawozdana wartość refundacji (mln zł)</t>
  </si>
  <si>
    <t>B.12., B.93.</t>
  </si>
  <si>
    <t>B.65.</t>
  </si>
  <si>
    <t>Źródło: opracowanie własne na podstawie danych NFZ</t>
  </si>
  <si>
    <t>Tabela 1.2: Śmiertelność pacjentów po zastosowaniu terapii CAR-T wg liczby dni od podania leku. Uwzględniano wyłącznie pacjentów, dla których zachowany był pełny okres obserwacji. Jako końcową datę obserwacji przyjęto 31.08.2023 r.</t>
  </si>
  <si>
    <t>Liczba pacjentów, którzy zmarli w ciągu 10 dni od daty podania leku</t>
  </si>
  <si>
    <t>Liczba pacjentów, dla których zachowany był okres obserwacji 10 dni od daty podania leku</t>
  </si>
  <si>
    <t>Liczba pacjentów, którzy zmarli w ciągu 30 dni od daty podania leku</t>
  </si>
  <si>
    <t>Liczba pacjentów, dla których zachowany był okres obserwacji 30 dni od daty podania leku</t>
  </si>
  <si>
    <t>Liczba pacjentów, którzy zmarli w ciągu 90 dni od daty podania leku</t>
  </si>
  <si>
    <t>Liczba pacjentów, dla których zachowany był okres obserwacji 90 dni od daty podania leku</t>
  </si>
  <si>
    <t>Liczba pacjentów, którzy zmarli w ciągu 180 dni od daty podania leku</t>
  </si>
  <si>
    <t>Liczba pacjentów, dla których zachowany był okres obserwacji 180 dni od daty podania leku</t>
  </si>
  <si>
    <t>Tabela 1.3: Liczba pacjentów, którym podano tisagenlecleucel w programie lekowym leczenia chorych na ostrą białaczkę limfoblastyczną wg świadczeniodawców</t>
  </si>
  <si>
    <t>Woj. świadczeniodawcy</t>
  </si>
  <si>
    <t>Kod świadczeniodawcy</t>
  </si>
  <si>
    <t>Nazwa świadczeniodawcy</t>
  </si>
  <si>
    <t>Dolnośląskie</t>
  </si>
  <si>
    <t>3101109</t>
  </si>
  <si>
    <t>Uniwersytecki Szpital Kliniczny Im. Jana Mikulicza-Radeckiego We Wrocławiu</t>
  </si>
  <si>
    <t>Kujawsko-pomorskie</t>
  </si>
  <si>
    <t>20000671</t>
  </si>
  <si>
    <t>Szpital Uniwersytecki Nr 1 Im. Dr. Antoniego Jurasza W Bydgoszczy</t>
  </si>
  <si>
    <t>Śląskie</t>
  </si>
  <si>
    <t>126/100035</t>
  </si>
  <si>
    <t>Narodowy Instytut Onkologii Im.marii Skłodowskiej-Curie-Państwowy Instytut Badawczy</t>
  </si>
  <si>
    <t>Wielkopolskie</t>
  </si>
  <si>
    <t>150003181</t>
  </si>
  <si>
    <t>Uniwersytecki Szpital Kliniczny W Poznaniu</t>
  </si>
  <si>
    <t>Wykres 1.2: Liczba pacjentów, którym podano tisagenlecleucel w ramach programu lekowego leczenia chorych na ostrą białaczkę limfoblastyczną wg daty podania leku</t>
  </si>
  <si>
    <t>Miesiąc podania leku</t>
  </si>
  <si>
    <t>lis 2021</t>
  </si>
  <si>
    <t>sty 2022</t>
  </si>
  <si>
    <t>mar 2022</t>
  </si>
  <si>
    <t>kwi 2022</t>
  </si>
  <si>
    <t>cze 2022</t>
  </si>
  <si>
    <t>lip 2022</t>
  </si>
  <si>
    <t>wrz 2022</t>
  </si>
  <si>
    <t>paź 2022</t>
  </si>
  <si>
    <t>lis 2022</t>
  </si>
  <si>
    <t>gru 2022</t>
  </si>
  <si>
    <t>lut 2023</t>
  </si>
  <si>
    <t>mar 2023</t>
  </si>
  <si>
    <t>kwi 2023</t>
  </si>
  <si>
    <t>maj 2023</t>
  </si>
  <si>
    <t>cze 2023</t>
  </si>
  <si>
    <t>gru 2021</t>
  </si>
  <si>
    <t>lut 2022</t>
  </si>
  <si>
    <t>sie 2022</t>
  </si>
  <si>
    <t>sty 2023</t>
  </si>
  <si>
    <t>Wykres 1.3: Rozkład wieku i płci w analizowanej populacji pacjentów, którym podano tisagenlecleucel w ramach programu lekowego leczenia chorych na ostrą białaczkę limfoblastyczną</t>
  </si>
  <si>
    <t>Płeć</t>
  </si>
  <si>
    <t>Grupa wiekowa</t>
  </si>
  <si>
    <t>płeć żeńska</t>
  </si>
  <si>
    <t>0-4</t>
  </si>
  <si>
    <t>5-9</t>
  </si>
  <si>
    <t>10-14</t>
  </si>
  <si>
    <t>15-19</t>
  </si>
  <si>
    <t>płeć męska</t>
  </si>
  <si>
    <t>20+</t>
  </si>
  <si>
    <t>Wykres 1.4: Oszacowanie funkcji przeżycia (estymator Kaplana-Meiera) wraz z 95% przedziałami ufności, w zależności od czasu od podania leku dla pacjentów, którym podano tisagenlecleucel w ramach programu lekowego leczenia chorych na ostrą białaczkę limfoblastyczną. Gwiazdkami oznaczono obserwacje ocenzurowane, tj. pacjentów, dla których w danym momencie skończył się okres obserwacji. Za koniec okresu obserwacji przyjęto datę 31.08.2023 r.</t>
  </si>
  <si>
    <t>Liczba obserwacji</t>
  </si>
  <si>
    <t>RMST (365 dni)</t>
  </si>
  <si>
    <t>SE(RMST)</t>
  </si>
  <si>
    <t>Mediana czasu przeżycia (dni)</t>
  </si>
  <si>
    <t>Tabela 1.4: Liczba pacjentów, którym podano tisagenlecleucel w programie lekowym leczenia chorych na chłoniaki B-komórkowe wg świadczeniodawców</t>
  </si>
  <si>
    <t>Łódzkie</t>
  </si>
  <si>
    <t>110043</t>
  </si>
  <si>
    <t>Wojewódzkie Wielospecjalistyczne Centrum Onkologii I Traumatologii Im. M. Kopernika W Łodzi</t>
  </si>
  <si>
    <t>Mazowieckie</t>
  </si>
  <si>
    <t>70001194</t>
  </si>
  <si>
    <t>Uniwersyteckie Centrum Kliniczne Warszawskiego Uniwersytetu Medycznego</t>
  </si>
  <si>
    <t>70001274</t>
  </si>
  <si>
    <t>Instytut Hematologii I Transfuzjologii</t>
  </si>
  <si>
    <t>Pomorskie</t>
  </si>
  <si>
    <t>000005</t>
  </si>
  <si>
    <t>Uniwersyteckie Centrum Kliniczne</t>
  </si>
  <si>
    <t>121/101005</t>
  </si>
  <si>
    <t>Samodzielny Publiczny Szpital Kliniczny Im. Andrzeja Mielęckiego Śląskiego Uniwersytetu Medycznego W Katowicach,</t>
  </si>
  <si>
    <t>Wykres 1.5: Liczba pacjentów, którym podano tisagenlecleucel w ramach programu lekowego leczenia chorych na chłoniaki B-komórkowe wg daty podania leku</t>
  </si>
  <si>
    <t>lip 2023</t>
  </si>
  <si>
    <t>Wykres 1.6: Rozkład wieku i płci w analizowanej populacji pacjentów, którym podano tisagenlecleucel w ramach programu lekowego leczenia chorych na chłoniaki B-komórkowe</t>
  </si>
  <si>
    <t>Kobiety</t>
  </si>
  <si>
    <t>18-24</t>
  </si>
  <si>
    <t>25-34</t>
  </si>
  <si>
    <t>35-44</t>
  </si>
  <si>
    <t>45-54</t>
  </si>
  <si>
    <t>55-64</t>
  </si>
  <si>
    <t>65+</t>
  </si>
  <si>
    <t>Mężczyźni</t>
  </si>
  <si>
    <t>Wykres 1.7: Oszacowanie funkcji przeżycia (estymator Kaplana-Meiera) wraz z 95% przedziałami ufności, w zależności od czasu od podania leku dla pacjentów, którym podano tisagenlecleucel w ramach programu lekowego leczenia chorych na chłoniaki B-komórkowe. Gwiazdkami oznaczono obserwacje ocenzurowane, tj. pacjentów, dla których w danym momencie skończył się okres obserwacji. Za koniec okresu obserwacji przyjęto datę 31.08.2023 r.</t>
  </si>
  <si>
    <t>Tabela 1.5: Liczba pacjentów, którym podano aksykabtagen cyloleucel w programie lekowym leczenia chorych na chłoniaki B-komórkowe wg świadczeniodawców</t>
  </si>
  <si>
    <t>Wykres 1.8: Liczba pacjentów, którym podano aksykabtagen cyloleucel w ramach programu lekowego leczenia chorych na chłoniaki B-komórkowe wg daty podania leku</t>
  </si>
  <si>
    <t>Wykres 1.9: Rozkład wieku i płci w analizowanej populacji pacjentów, którym podano aksykabtagen cyloleucel w ramach programu lekowego leczenia chorych na chłoniaki B-komórkowe</t>
  </si>
  <si>
    <t>Wykres 1.10: Oszacowanie funkcji przeżycia (estymator Kaplana-Meiera) wraz z 95% przedziałami ufności, w zależności od czasu od podania leku dla pacjentów, którym podano aksykabtagen cyloleucel w ramach programu lekowego leczenia chorych na chłoniaki B-komórkowe. Gwiazdkami oznaczono obserwacje ocenzurowane, tj. pacjentów, dla których w danym momencie skończył się okres obserwacji. Za koniec okresu obserwacji przyjęto datę 31.08.2023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</si>
</sst>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3" fontId="1" fillId="0" borderId="0" xfId="0" applyNumberFormat="1" applyFont="1"/>
    <xf numFmtId="4" fontId="1" fillId="0" borderId="2" xfId="0" applyNumberFormat="1" applyFont="1" applyBorder="1"/>
    <xf numFmtId="3" fontId="1" fillId="0" borderId="8" xfId="0" applyNumberFormat="1" applyFont="1" applyBorder="1"/>
    <xf numFmtId="4" fontId="1" fillId="0" borderId="7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6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6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6" xfId="0" applyNumberFormat="1" applyFont="1" applyBorder="1"/>
    <xf numFmtId="0" fontId="1" fillId="0" borderId="0" xfId="0" applyFont="1" applyBorder="1"/>
    <xf numFmtId="0" fontId="0" fillId="0" borderId="8" xfId="0" applyBorder="1"/>
    <xf numFmtId="3" fontId="1" fillId="0" borderId="0" xfId="0" applyNumberFormat="1" applyFont="1" applyBorder="1"/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22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21893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8998476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402071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21893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652859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02259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21893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652859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02259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ColWidth="11.42578125" defaultRowHeight="15" x14ac:dyDescent="0.25"/>
  <sheetData>
    <row r="1" spans="1:1" x14ac:dyDescent="0.25">
      <c r="A1" s="9" t="str">
        <f>HYPERLINK("#'Tabela 1.1'!A1", "Tabela 1.1: Dostępność terapii CAR-T w ramach programów lekowych")</f>
        <v>Tabela 1.1: Dostępność terapii CAR-T w ramach programów lekowych</v>
      </c>
    </row>
    <row r="2" spans="1:1" x14ac:dyDescent="0.25">
      <c r="A2" s="9" t="str">
        <f>HYPERLINK("#'Wykres 1.1'!A1", "Wykres 1.1: Liczba pacjentów oraz sprawozdana wartość refundacji tisagenlecleucelu oraz aksykabtagenu cyloleucelu na podstawie danych z komunikatu SWIAD")</f>
        <v>Wykres 1.1: Liczba pacjentów oraz sprawozdana wartość refundacji tisagenlecleucelu oraz aksykabtagenu cyloleucelu na podstawie danych z komunikatu SWIAD</v>
      </c>
    </row>
    <row r="3" spans="1:1" x14ac:dyDescent="0.25">
      <c r="A3" s="9" t="str">
        <f>HYPERLINK("#'Tabela 1.2'!A1", "Tabela 1.2: Śmiertelność pacjentów po zastosowaniu terapii CAR-T wg liczby dni od podania leku. Uwzględniano wyłącznie pacjentów, dla których zachowany był pełny okres obserwacji. Jako końcową datę obserwacji przyjęto 31.08.2023 r.")</f>
        <v>Tabela 1.2: Śmiertelność pacjentów po zastosowaniu terapii CAR-T wg liczby dni od podania leku. Uwzględniano wyłącznie pacjentów, dla których zachowany był pełny okres obserwacji. Jako końcową datę obserwacji przyjęto 31.08.2023 r.</v>
      </c>
    </row>
    <row r="4" spans="1:1" x14ac:dyDescent="0.25">
      <c r="A4" s="9" t="str">
        <f>HYPERLINK("#'Tabela 1.3'!A1", "Tabela 1.3: Liczba pacjentów, którym podano tisagenlecleucel w programie lekowym leczenia chorych na ostrą białaczkę limfoblastyczną wg świadczeniodawców")</f>
        <v>Tabela 1.3: Liczba pacjentów, którym podano tisagenlecleucel w programie lekowym leczenia chorych na ostrą białaczkę limfoblastyczną wg świadczeniodawców</v>
      </c>
    </row>
    <row r="5" spans="1:1" x14ac:dyDescent="0.25">
      <c r="A5" s="9" t="str">
        <f>HYPERLINK("#'Wykres 1.2'!A1", "Wykres 1.2: Liczba pacjentów, którym podano tisagenlecleucel w ramach programu lekowego leczenia chorych na ostrą białaczkę limfoblastyczną wg daty podania leku")</f>
        <v>Wykres 1.2: Liczba pacjentów, którym podano tisagenlecleucel w ramach programu lekowego leczenia chorych na ostrą białaczkę limfoblastyczną wg daty podania leku</v>
      </c>
    </row>
    <row r="6" spans="1:1" x14ac:dyDescent="0.25">
      <c r="A6" s="9" t="str">
        <f>HYPERLINK("#'Wykres 1.3'!A1", "Wykres 1.3: Rozkład wieku i płci w analizowanej populacji pacjentów, którym podano tisagenlecleucel w ramach programu lekowego leczenia chorych na ostrą białaczkę limfoblastyczną")</f>
        <v>Wykres 1.3: Rozkład wieku i płci w analizowanej populacji pacjentów, którym podano tisagenlecleucel w ramach programu lekowego leczenia chorych na ostrą białaczkę limfoblastyczną</v>
      </c>
    </row>
    <row r="7" spans="1:1" x14ac:dyDescent="0.25">
      <c r="A7" s="9" t="str">
        <f>HYPERLINK("#'Wykres 1.4'!A1", "Wykres 1.4: Oszacowanie funkcji przeżycia (estymator Kaplana-Meiera) wraz z 95% przedziałami ufności, w zależności od czasu od podania leku dla pac...")</f>
        <v>Wykres 1.4: Oszacowanie funkcji przeżycia (estymator Kaplana-Meiera) wraz z 95% przedziałami ufności, w zależności od czasu od podania leku dla pac...</v>
      </c>
    </row>
    <row r="8" spans="1:1" x14ac:dyDescent="0.25">
      <c r="A8" s="9" t="str">
        <f>HYPERLINK("#'Tabela 1.4'!A1", "Tabela 1.4: Liczba pacjentów, którym podano tisagenlecleucel w programie lekowym leczenia chorych na chłoniaki B-komórkowe wg świadczeniodawców")</f>
        <v>Tabela 1.4: Liczba pacjentów, którym podano tisagenlecleucel w programie lekowym leczenia chorych na chłoniaki B-komórkowe wg świadczeniodawców</v>
      </c>
    </row>
    <row r="9" spans="1:1" x14ac:dyDescent="0.25">
      <c r="A9" s="9" t="str">
        <f>HYPERLINK("#'Wykres 1.5'!A1", "Wykres 1.5: Liczba pacjentów, którym podano tisagenlecleucel w ramach programu lekowego leczenia chorych na chłoniaki B-komórkowe wg daty podania leku")</f>
        <v>Wykres 1.5: Liczba pacjentów, którym podano tisagenlecleucel w ramach programu lekowego leczenia chorych na chłoniaki B-komórkowe wg daty podania leku</v>
      </c>
    </row>
    <row r="10" spans="1:1" x14ac:dyDescent="0.25">
      <c r="A10" s="9" t="str">
        <f>HYPERLINK("#'Wykres 1.6'!A1", "Wykres 1.6: Rozkład wieku i płci w analizowanej populacji pacjentów, którym podano tisagenlecleucel w ramach programu lekowego leczenia chorych na chłoniaki B-komórkowe")</f>
        <v>Wykres 1.6: Rozkład wieku i płci w analizowanej populacji pacjentów, którym podano tisagenlecleucel w ramach programu lekowego leczenia chorych na chłoniaki B-komórkowe</v>
      </c>
    </row>
    <row r="11" spans="1:1" x14ac:dyDescent="0.25">
      <c r="A11" s="9" t="str">
        <f>HYPERLINK("#'Wykres 1.7'!A1", "Wykres 1.7: Oszacowanie funkcji przeżycia (estymator Kaplana-Meiera) wraz z 95% przedziałami ufności, w zależności od czasu od podania leku dla pac...")</f>
        <v>Wykres 1.7: Oszacowanie funkcji przeżycia (estymator Kaplana-Meiera) wraz z 95% przedziałami ufności, w zależności od czasu od podania leku dla pac...</v>
      </c>
    </row>
    <row r="12" spans="1:1" x14ac:dyDescent="0.25">
      <c r="A12" s="9" t="str">
        <f>HYPERLINK("#'Tabela 1.5'!A1", "Tabela 1.5: Liczba pacjentów, którym podano aksykabtagen cyloleucel w programie lekowym leczenia chorych na chłoniaki B-komórkowe wg świadczeniodawców")</f>
        <v>Tabela 1.5: Liczba pacjentów, którym podano aksykabtagen cyloleucel w programie lekowym leczenia chorych na chłoniaki B-komórkowe wg świadczeniodawców</v>
      </c>
    </row>
    <row r="13" spans="1:1" x14ac:dyDescent="0.25">
      <c r="A13" s="9" t="str">
        <f>HYPERLINK("#'Wykres 1.8'!A1", "Wykres 1.8: Liczba pacjentów, którym podano aksykabtagen cyloleucel w ramach programu lekowego leczenia chorych na chłoniaki B-komórkowe wg daty podania leku")</f>
        <v>Wykres 1.8: Liczba pacjentów, którym podano aksykabtagen cyloleucel w ramach programu lekowego leczenia chorych na chłoniaki B-komórkowe wg daty podania leku</v>
      </c>
    </row>
    <row r="14" spans="1:1" x14ac:dyDescent="0.25">
      <c r="A14" s="9" t="str">
        <f>HYPERLINK("#'Wykres 1.9'!A1", "Wykres 1.9: Rozkład wieku i płci w analizowanej populacji pacjentów, którym podano aksykabtagen cyloleucel w ramach programu lekowego leczenia chorych na chłoniaki B-komórkowe")</f>
        <v>Wykres 1.9: Rozkład wieku i płci w analizowanej populacji pacjentów, którym podano aksykabtagen cyloleucel w ramach programu lekowego leczenia chorych na chłoniaki B-komórkowe</v>
      </c>
    </row>
    <row r="15" spans="1:1" x14ac:dyDescent="0.25">
      <c r="A15" s="9" t="str">
        <f>HYPERLINK("#'Wykres 1.10'!A1", "Wykres 1.10: Oszacowanie funkcji przeżycia (estymator Kaplana-Meiera) wraz z 95% przedziałami ufności, w zależności od czasu od podania leku dla pa...")</f>
        <v>Wykres 1.10: Oszacowanie funkcji przeżycia (estymator Kaplana-Meiera) wraz z 95% przedziałami ufności, w zależności od czasu od podania leku dla pa...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ColWidth="11.42578125" defaultRowHeight="15" x14ac:dyDescent="0.25"/>
  <cols>
    <col min="1" max="1" width="22.7109375" customWidth="1"/>
    <col min="2" max="2" width="18.7109375" customWidth="1"/>
  </cols>
  <sheetData>
    <row r="1" spans="1:2" x14ac:dyDescent="0.25">
      <c r="A1" t="s">
        <v>99</v>
      </c>
    </row>
    <row r="3" spans="1:2" x14ac:dyDescent="0.25">
      <c r="A3" s="4" t="s">
        <v>50</v>
      </c>
      <c r="B3" s="5" t="s">
        <v>19</v>
      </c>
    </row>
    <row r="4" spans="1:2" x14ac:dyDescent="0.25">
      <c r="A4" s="1" t="s">
        <v>68</v>
      </c>
      <c r="B4" s="24">
        <v>5</v>
      </c>
    </row>
    <row r="5" spans="1:2" x14ac:dyDescent="0.25">
      <c r="A5" s="1" t="s">
        <v>57</v>
      </c>
      <c r="B5" s="24">
        <v>3</v>
      </c>
    </row>
    <row r="6" spans="1:2" x14ac:dyDescent="0.25">
      <c r="A6" s="1" t="s">
        <v>58</v>
      </c>
      <c r="B6" s="24">
        <v>1</v>
      </c>
    </row>
    <row r="7" spans="1:2" x14ac:dyDescent="0.25">
      <c r="A7" s="1" t="s">
        <v>59</v>
      </c>
      <c r="B7" s="24">
        <v>5</v>
      </c>
    </row>
    <row r="8" spans="1:2" x14ac:dyDescent="0.25">
      <c r="A8" s="1" t="s">
        <v>60</v>
      </c>
      <c r="B8" s="24">
        <v>5</v>
      </c>
    </row>
    <row r="9" spans="1:2" x14ac:dyDescent="0.25">
      <c r="A9" s="1" t="s">
        <v>69</v>
      </c>
      <c r="B9" s="24">
        <v>5</v>
      </c>
    </row>
    <row r="10" spans="1:2" x14ac:dyDescent="0.25">
      <c r="A10" s="1" t="s">
        <v>61</v>
      </c>
      <c r="B10" s="24">
        <v>5</v>
      </c>
    </row>
    <row r="11" spans="1:2" x14ac:dyDescent="0.25">
      <c r="A11" s="1" t="s">
        <v>62</v>
      </c>
      <c r="B11" s="24">
        <v>2</v>
      </c>
    </row>
    <row r="12" spans="1:2" x14ac:dyDescent="0.25">
      <c r="A12" s="1" t="s">
        <v>63</v>
      </c>
      <c r="B12" s="24">
        <v>1</v>
      </c>
    </row>
    <row r="13" spans="1:2" x14ac:dyDescent="0.25">
      <c r="A13" s="1" t="s">
        <v>64</v>
      </c>
      <c r="B13" s="24">
        <v>4</v>
      </c>
    </row>
    <row r="14" spans="1:2" x14ac:dyDescent="0.25">
      <c r="A14" s="1" t="s">
        <v>65</v>
      </c>
      <c r="B14" s="24">
        <v>2</v>
      </c>
    </row>
    <row r="15" spans="1:2" x14ac:dyDescent="0.25">
      <c r="A15" s="6" t="s">
        <v>100</v>
      </c>
      <c r="B15" s="25">
        <v>1</v>
      </c>
    </row>
    <row r="17" spans="1:1" x14ac:dyDescent="0.25">
      <c r="A17" t="s">
        <v>23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101</v>
      </c>
    </row>
    <row r="3" spans="1:3" x14ac:dyDescent="0.25">
      <c r="A3" s="4" t="s">
        <v>71</v>
      </c>
      <c r="B3" s="3" t="s">
        <v>72</v>
      </c>
      <c r="C3" s="5" t="s">
        <v>19</v>
      </c>
    </row>
    <row r="4" spans="1:3" x14ac:dyDescent="0.25">
      <c r="A4" s="1" t="s">
        <v>102</v>
      </c>
      <c r="B4" t="s">
        <v>103</v>
      </c>
      <c r="C4" s="26">
        <v>1</v>
      </c>
    </row>
    <row r="5" spans="1:3" x14ac:dyDescent="0.25">
      <c r="A5" s="1" t="s">
        <v>102</v>
      </c>
      <c r="B5" t="s">
        <v>104</v>
      </c>
      <c r="C5" s="26">
        <v>1</v>
      </c>
    </row>
    <row r="6" spans="1:3" x14ac:dyDescent="0.25">
      <c r="A6" s="1" t="s">
        <v>102</v>
      </c>
      <c r="B6" t="s">
        <v>105</v>
      </c>
      <c r="C6" s="26">
        <v>2</v>
      </c>
    </row>
    <row r="7" spans="1:3" x14ac:dyDescent="0.25">
      <c r="A7" s="1" t="s">
        <v>102</v>
      </c>
      <c r="B7" t="s">
        <v>106</v>
      </c>
      <c r="C7" s="26">
        <v>2</v>
      </c>
    </row>
    <row r="8" spans="1:3" x14ac:dyDescent="0.25">
      <c r="A8" s="1" t="s">
        <v>102</v>
      </c>
      <c r="B8" t="s">
        <v>107</v>
      </c>
      <c r="C8" s="26">
        <v>1</v>
      </c>
    </row>
    <row r="9" spans="1:3" x14ac:dyDescent="0.25">
      <c r="A9" s="1" t="s">
        <v>102</v>
      </c>
      <c r="B9" t="s">
        <v>108</v>
      </c>
      <c r="C9" s="26">
        <v>5</v>
      </c>
    </row>
    <row r="10" spans="1:3" x14ac:dyDescent="0.25">
      <c r="A10" s="1" t="s">
        <v>109</v>
      </c>
      <c r="B10" t="s">
        <v>103</v>
      </c>
      <c r="C10" s="26">
        <v>2</v>
      </c>
    </row>
    <row r="11" spans="1:3" x14ac:dyDescent="0.25">
      <c r="A11" s="1" t="s">
        <v>109</v>
      </c>
      <c r="B11" t="s">
        <v>104</v>
      </c>
      <c r="C11" s="26">
        <v>3</v>
      </c>
    </row>
    <row r="12" spans="1:3" x14ac:dyDescent="0.25">
      <c r="A12" s="1" t="s">
        <v>109</v>
      </c>
      <c r="B12" t="s">
        <v>105</v>
      </c>
      <c r="C12" s="26">
        <v>9</v>
      </c>
    </row>
    <row r="13" spans="1:3" x14ac:dyDescent="0.25">
      <c r="A13" s="1" t="s">
        <v>109</v>
      </c>
      <c r="B13" t="s">
        <v>106</v>
      </c>
      <c r="C13" s="26">
        <v>7</v>
      </c>
    </row>
    <row r="14" spans="1:3" x14ac:dyDescent="0.25">
      <c r="A14" s="1" t="s">
        <v>109</v>
      </c>
      <c r="B14" t="s">
        <v>107</v>
      </c>
      <c r="C14" s="26">
        <v>4</v>
      </c>
    </row>
    <row r="15" spans="1:3" x14ac:dyDescent="0.25">
      <c r="A15" s="6" t="s">
        <v>109</v>
      </c>
      <c r="B15" s="8" t="s">
        <v>108</v>
      </c>
      <c r="C15" s="27">
        <v>2</v>
      </c>
    </row>
    <row r="17" spans="1:1" x14ac:dyDescent="0.25">
      <c r="A17" t="s">
        <v>23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10" workbookViewId="0"/>
  </sheetViews>
  <sheetFormatPr defaultColWidth="11.42578125" defaultRowHeight="15" x14ac:dyDescent="0.25"/>
  <cols>
    <col min="1" max="1" width="19.7109375" customWidth="1"/>
    <col min="2" max="2" width="16.7109375" customWidth="1"/>
    <col min="3" max="3" width="10.7109375" customWidth="1"/>
    <col min="4" max="4" width="31.7109375" customWidth="1"/>
  </cols>
  <sheetData>
    <row r="1" spans="1:4" x14ac:dyDescent="0.25">
      <c r="A1" t="s">
        <v>110</v>
      </c>
    </row>
    <row r="3" spans="1:4" x14ac:dyDescent="0.25">
      <c r="A3" s="4" t="s">
        <v>81</v>
      </c>
      <c r="B3" s="3" t="s">
        <v>82</v>
      </c>
      <c r="C3" s="3" t="s">
        <v>83</v>
      </c>
      <c r="D3" s="5" t="s">
        <v>84</v>
      </c>
    </row>
    <row r="4" spans="1:4" x14ac:dyDescent="0.25">
      <c r="A4" s="28">
        <v>39</v>
      </c>
      <c r="B4" s="8">
        <v>257.58999999999997</v>
      </c>
      <c r="C4" s="8">
        <v>22.61</v>
      </c>
      <c r="D4" s="7"/>
    </row>
    <row r="6" spans="1:4" x14ac:dyDescent="0.25">
      <c r="A6" t="s">
        <v>23</v>
      </c>
    </row>
    <row r="8" spans="1:4" x14ac:dyDescent="0.25">
      <c r="A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11.42578125" defaultRowHeight="15" x14ac:dyDescent="0.25"/>
  <cols>
    <col min="1" max="1" width="23.7109375" customWidth="1"/>
    <col min="2" max="2" width="22.7109375" customWidth="1"/>
    <col min="3" max="3" width="85.7109375" customWidth="1"/>
    <col min="4" max="4" width="18.7109375" customWidth="1"/>
  </cols>
  <sheetData>
    <row r="1" spans="1:4" x14ac:dyDescent="0.25">
      <c r="A1" t="s">
        <v>111</v>
      </c>
    </row>
    <row r="3" spans="1:4" x14ac:dyDescent="0.25">
      <c r="A3" s="4" t="s">
        <v>34</v>
      </c>
      <c r="B3" s="3" t="s">
        <v>35</v>
      </c>
      <c r="C3" s="3" t="s">
        <v>36</v>
      </c>
      <c r="D3" s="5" t="s">
        <v>19</v>
      </c>
    </row>
    <row r="4" spans="1:4" x14ac:dyDescent="0.25">
      <c r="A4" s="1" t="s">
        <v>43</v>
      </c>
      <c r="B4" t="s">
        <v>44</v>
      </c>
      <c r="C4" t="s">
        <v>45</v>
      </c>
      <c r="D4" s="29">
        <v>7</v>
      </c>
    </row>
    <row r="5" spans="1:4" x14ac:dyDescent="0.25">
      <c r="A5" s="6" t="s">
        <v>46</v>
      </c>
      <c r="B5" s="8" t="s">
        <v>47</v>
      </c>
      <c r="C5" s="8" t="s">
        <v>48</v>
      </c>
      <c r="D5" s="30">
        <v>19</v>
      </c>
    </row>
    <row r="7" spans="1:4" x14ac:dyDescent="0.25">
      <c r="A7" t="s">
        <v>23</v>
      </c>
    </row>
    <row r="9" spans="1:4" x14ac:dyDescent="0.25">
      <c r="A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defaultColWidth="11.42578125" defaultRowHeight="15" x14ac:dyDescent="0.25"/>
  <cols>
    <col min="1" max="1" width="22.7109375" customWidth="1"/>
    <col min="2" max="2" width="18.7109375" customWidth="1"/>
  </cols>
  <sheetData>
    <row r="1" spans="1:2" x14ac:dyDescent="0.25">
      <c r="A1" t="s">
        <v>112</v>
      </c>
    </row>
    <row r="3" spans="1:2" x14ac:dyDescent="0.25">
      <c r="A3" s="4" t="s">
        <v>50</v>
      </c>
      <c r="B3" s="5" t="s">
        <v>19</v>
      </c>
    </row>
    <row r="4" spans="1:2" x14ac:dyDescent="0.25">
      <c r="A4" s="1" t="s">
        <v>56</v>
      </c>
      <c r="B4" s="31">
        <v>1</v>
      </c>
    </row>
    <row r="5" spans="1:2" x14ac:dyDescent="0.25">
      <c r="A5" s="1" t="s">
        <v>68</v>
      </c>
      <c r="B5" s="31">
        <v>2</v>
      </c>
    </row>
    <row r="6" spans="1:2" x14ac:dyDescent="0.25">
      <c r="A6" s="1" t="s">
        <v>57</v>
      </c>
      <c r="B6" s="31">
        <v>1</v>
      </c>
    </row>
    <row r="7" spans="1:2" x14ac:dyDescent="0.25">
      <c r="A7" s="1" t="s">
        <v>59</v>
      </c>
      <c r="B7" s="31">
        <v>2</v>
      </c>
    </row>
    <row r="8" spans="1:2" x14ac:dyDescent="0.25">
      <c r="A8" s="1" t="s">
        <v>60</v>
      </c>
      <c r="B8" s="31">
        <v>4</v>
      </c>
    </row>
    <row r="9" spans="1:2" x14ac:dyDescent="0.25">
      <c r="A9" s="1" t="s">
        <v>69</v>
      </c>
      <c r="B9" s="31">
        <v>4</v>
      </c>
    </row>
    <row r="10" spans="1:2" x14ac:dyDescent="0.25">
      <c r="A10" s="1" t="s">
        <v>61</v>
      </c>
      <c r="B10" s="31">
        <v>2</v>
      </c>
    </row>
    <row r="11" spans="1:2" x14ac:dyDescent="0.25">
      <c r="A11" s="1" t="s">
        <v>62</v>
      </c>
      <c r="B11" s="31">
        <v>1</v>
      </c>
    </row>
    <row r="12" spans="1:2" x14ac:dyDescent="0.25">
      <c r="A12" s="1" t="s">
        <v>63</v>
      </c>
      <c r="B12" s="31">
        <v>3</v>
      </c>
    </row>
    <row r="13" spans="1:2" x14ac:dyDescent="0.25">
      <c r="A13" s="1" t="s">
        <v>64</v>
      </c>
      <c r="B13" s="31">
        <v>3</v>
      </c>
    </row>
    <row r="14" spans="1:2" x14ac:dyDescent="0.25">
      <c r="A14" s="1" t="s">
        <v>65</v>
      </c>
      <c r="B14" s="31">
        <v>1</v>
      </c>
    </row>
    <row r="15" spans="1:2" x14ac:dyDescent="0.25">
      <c r="A15" s="1" t="s">
        <v>100</v>
      </c>
      <c r="B15" s="31">
        <v>2</v>
      </c>
    </row>
    <row r="16" spans="1:2" x14ac:dyDescent="0.25">
      <c r="A16" s="6" t="s">
        <v>58</v>
      </c>
      <c r="B16" s="32">
        <v>0</v>
      </c>
    </row>
    <row r="18" spans="1:1" x14ac:dyDescent="0.25">
      <c r="A18" t="s">
        <v>23</v>
      </c>
    </row>
    <row r="20" spans="1:1" x14ac:dyDescent="0.25">
      <c r="A2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113</v>
      </c>
    </row>
    <row r="3" spans="1:3" x14ac:dyDescent="0.25">
      <c r="A3" s="4" t="s">
        <v>71</v>
      </c>
      <c r="B3" s="3" t="s">
        <v>72</v>
      </c>
      <c r="C3" s="5" t="s">
        <v>19</v>
      </c>
    </row>
    <row r="4" spans="1:3" x14ac:dyDescent="0.25">
      <c r="A4" s="1" t="s">
        <v>102</v>
      </c>
      <c r="B4" t="s">
        <v>103</v>
      </c>
      <c r="C4" s="33">
        <v>3</v>
      </c>
    </row>
    <row r="5" spans="1:3" x14ac:dyDescent="0.25">
      <c r="A5" s="1" t="s">
        <v>102</v>
      </c>
      <c r="B5" t="s">
        <v>104</v>
      </c>
      <c r="C5" s="33">
        <v>3</v>
      </c>
    </row>
    <row r="6" spans="1:3" x14ac:dyDescent="0.25">
      <c r="A6" s="1" t="s">
        <v>102</v>
      </c>
      <c r="B6" t="s">
        <v>105</v>
      </c>
      <c r="C6" s="33">
        <v>1</v>
      </c>
    </row>
    <row r="7" spans="1:3" x14ac:dyDescent="0.25">
      <c r="A7" s="1" t="s">
        <v>102</v>
      </c>
      <c r="B7" t="s">
        <v>106</v>
      </c>
      <c r="C7" s="33">
        <v>3</v>
      </c>
    </row>
    <row r="8" spans="1:3" x14ac:dyDescent="0.25">
      <c r="A8" s="1" t="s">
        <v>102</v>
      </c>
      <c r="B8" t="s">
        <v>108</v>
      </c>
      <c r="C8" s="33">
        <v>3</v>
      </c>
    </row>
    <row r="9" spans="1:3" x14ac:dyDescent="0.25">
      <c r="A9" s="1" t="s">
        <v>109</v>
      </c>
      <c r="B9" t="s">
        <v>103</v>
      </c>
      <c r="C9" s="33">
        <v>1</v>
      </c>
    </row>
    <row r="10" spans="1:3" x14ac:dyDescent="0.25">
      <c r="A10" s="1" t="s">
        <v>109</v>
      </c>
      <c r="B10" t="s">
        <v>104</v>
      </c>
      <c r="C10" s="33">
        <v>4</v>
      </c>
    </row>
    <row r="11" spans="1:3" x14ac:dyDescent="0.25">
      <c r="A11" s="1" t="s">
        <v>109</v>
      </c>
      <c r="B11" t="s">
        <v>105</v>
      </c>
      <c r="C11" s="33">
        <v>3</v>
      </c>
    </row>
    <row r="12" spans="1:3" x14ac:dyDescent="0.25">
      <c r="A12" s="1" t="s">
        <v>109</v>
      </c>
      <c r="B12" t="s">
        <v>106</v>
      </c>
      <c r="C12" s="33">
        <v>2</v>
      </c>
    </row>
    <row r="13" spans="1:3" x14ac:dyDescent="0.25">
      <c r="A13" s="1" t="s">
        <v>109</v>
      </c>
      <c r="B13" t="s">
        <v>107</v>
      </c>
      <c r="C13" s="33">
        <v>2</v>
      </c>
    </row>
    <row r="14" spans="1:3" x14ac:dyDescent="0.25">
      <c r="A14" s="6" t="s">
        <v>109</v>
      </c>
      <c r="B14" s="8" t="s">
        <v>108</v>
      </c>
      <c r="C14" s="34">
        <v>1</v>
      </c>
    </row>
    <row r="16" spans="1:3" x14ac:dyDescent="0.25">
      <c r="A16" t="s">
        <v>23</v>
      </c>
    </row>
    <row r="18" spans="1:1" x14ac:dyDescent="0.2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11.42578125" defaultRowHeight="15" x14ac:dyDescent="0.25"/>
  <cols>
    <col min="1" max="1" width="19.7109375" customWidth="1"/>
    <col min="2" max="2" width="16.7109375" customWidth="1"/>
    <col min="3" max="3" width="10.7109375" customWidth="1"/>
    <col min="4" max="4" width="31.7109375" customWidth="1"/>
  </cols>
  <sheetData>
    <row r="1" spans="1:4" x14ac:dyDescent="0.25">
      <c r="A1" t="s">
        <v>114</v>
      </c>
    </row>
    <row r="3" spans="1:4" x14ac:dyDescent="0.25">
      <c r="A3" s="4" t="s">
        <v>81</v>
      </c>
      <c r="B3" s="3" t="s">
        <v>82</v>
      </c>
      <c r="C3" s="3" t="s">
        <v>83</v>
      </c>
      <c r="D3" s="5" t="s">
        <v>84</v>
      </c>
    </row>
    <row r="4" spans="1:4" x14ac:dyDescent="0.25">
      <c r="A4" s="35">
        <v>26</v>
      </c>
      <c r="B4" s="8">
        <v>253.39</v>
      </c>
      <c r="C4" s="8">
        <v>29.02</v>
      </c>
      <c r="D4" s="7"/>
    </row>
    <row r="6" spans="1:4" x14ac:dyDescent="0.25">
      <c r="A6" t="s">
        <v>23</v>
      </c>
    </row>
    <row r="8" spans="1:4" x14ac:dyDescent="0.25">
      <c r="A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ColWidth="11.42578125" defaultRowHeight="15" x14ac:dyDescent="0.25"/>
  <cols>
    <col min="1" max="1" width="27.7109375" customWidth="1"/>
    <col min="2" max="2" width="16.7109375" customWidth="1"/>
    <col min="3" max="3" width="83.7109375" customWidth="1"/>
    <col min="4" max="4" width="21.7109375" customWidth="1"/>
  </cols>
  <sheetData>
    <row r="1" spans="1:4" x14ac:dyDescent="0.25">
      <c r="A1" t="s">
        <v>0</v>
      </c>
    </row>
    <row r="3" spans="1:4" x14ac:dyDescent="0.25">
      <c r="A3" s="4" t="s">
        <v>1</v>
      </c>
      <c r="B3" s="3" t="s">
        <v>2</v>
      </c>
      <c r="C3" s="3" t="s">
        <v>3</v>
      </c>
      <c r="D3" s="5" t="s">
        <v>4</v>
      </c>
    </row>
    <row r="4" spans="1:4" x14ac:dyDescent="0.25">
      <c r="A4" s="1" t="s">
        <v>5</v>
      </c>
      <c r="B4" t="s">
        <v>6</v>
      </c>
      <c r="C4" t="s">
        <v>7</v>
      </c>
      <c r="D4" s="2" t="s">
        <v>8</v>
      </c>
    </row>
    <row r="5" spans="1:4" x14ac:dyDescent="0.25">
      <c r="A5" s="1" t="s">
        <v>9</v>
      </c>
      <c r="B5" t="s">
        <v>10</v>
      </c>
      <c r="C5" t="s">
        <v>11</v>
      </c>
      <c r="D5" s="2" t="s">
        <v>12</v>
      </c>
    </row>
    <row r="6" spans="1:4" x14ac:dyDescent="0.25">
      <c r="A6" s="1" t="s">
        <v>5</v>
      </c>
      <c r="B6" t="s">
        <v>6</v>
      </c>
      <c r="C6" t="s">
        <v>11</v>
      </c>
      <c r="D6" s="2" t="s">
        <v>12</v>
      </c>
    </row>
    <row r="7" spans="1:4" x14ac:dyDescent="0.25">
      <c r="A7" s="6" t="s">
        <v>13</v>
      </c>
      <c r="B7" s="8" t="s">
        <v>14</v>
      </c>
      <c r="C7" s="8" t="s">
        <v>15</v>
      </c>
      <c r="D7" s="7" t="s">
        <v>16</v>
      </c>
    </row>
    <row r="9" spans="1:4" x14ac:dyDescent="0.25">
      <c r="A9" t="s">
        <v>17</v>
      </c>
    </row>
    <row r="11" spans="1:4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ColWidth="11.42578125" defaultRowHeight="15" x14ac:dyDescent="0.25"/>
  <cols>
    <col min="1" max="1" width="16.7109375" customWidth="1"/>
    <col min="2" max="2" width="25.7109375" customWidth="1"/>
    <col min="3" max="3" width="18.7109375" customWidth="1"/>
    <col min="4" max="4" width="41.7109375" customWidth="1"/>
  </cols>
  <sheetData>
    <row r="1" spans="1:4" x14ac:dyDescent="0.25">
      <c r="A1" t="s">
        <v>18</v>
      </c>
    </row>
    <row r="3" spans="1:4" x14ac:dyDescent="0.25">
      <c r="A3" s="4" t="s">
        <v>3</v>
      </c>
      <c r="B3" s="3" t="s">
        <v>1</v>
      </c>
      <c r="C3" s="3" t="s">
        <v>19</v>
      </c>
      <c r="D3" s="5" t="s">
        <v>20</v>
      </c>
    </row>
    <row r="4" spans="1:4" x14ac:dyDescent="0.25">
      <c r="A4" s="1" t="s">
        <v>21</v>
      </c>
      <c r="B4" t="s">
        <v>5</v>
      </c>
      <c r="C4" s="10">
        <v>38</v>
      </c>
      <c r="D4" s="11">
        <v>52.2</v>
      </c>
    </row>
    <row r="5" spans="1:4" x14ac:dyDescent="0.25">
      <c r="A5" s="1" t="s">
        <v>21</v>
      </c>
      <c r="B5" t="s">
        <v>9</v>
      </c>
      <c r="C5" s="10">
        <v>24</v>
      </c>
      <c r="D5" s="11">
        <v>34.119999999999997</v>
      </c>
    </row>
    <row r="6" spans="1:4" x14ac:dyDescent="0.25">
      <c r="A6" s="6" t="s">
        <v>22</v>
      </c>
      <c r="B6" s="8" t="s">
        <v>5</v>
      </c>
      <c r="C6" s="12">
        <v>21</v>
      </c>
      <c r="D6" s="13">
        <v>28.85</v>
      </c>
    </row>
    <row r="8" spans="1:4" x14ac:dyDescent="0.25">
      <c r="A8" t="s">
        <v>23</v>
      </c>
    </row>
    <row r="10" spans="1:4" x14ac:dyDescent="0.25">
      <c r="A1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2" sqref="A2"/>
    </sheetView>
  </sheetViews>
  <sheetFormatPr defaultColWidth="11.42578125" defaultRowHeight="15" x14ac:dyDescent="0.25"/>
  <cols>
    <col min="1" max="1" width="16.7109375" customWidth="1"/>
    <col min="2" max="2" width="25.7109375" customWidth="1"/>
    <col min="3" max="3" width="69.7109375" customWidth="1"/>
    <col min="4" max="4" width="90.7109375" customWidth="1"/>
    <col min="5" max="5" width="69.7109375" customWidth="1"/>
    <col min="6" max="6" width="90.7109375" customWidth="1"/>
    <col min="7" max="7" width="69.7109375" customWidth="1"/>
    <col min="8" max="8" width="90.7109375" customWidth="1"/>
    <col min="9" max="9" width="70.7109375" customWidth="1"/>
    <col min="10" max="10" width="91.7109375" customWidth="1"/>
  </cols>
  <sheetData>
    <row r="1" spans="1:10" x14ac:dyDescent="0.25">
      <c r="A1" t="s">
        <v>24</v>
      </c>
    </row>
    <row r="3" spans="1:10" x14ac:dyDescent="0.25">
      <c r="A3" s="4" t="s">
        <v>3</v>
      </c>
      <c r="B3" s="3" t="s">
        <v>1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5" t="s">
        <v>32</v>
      </c>
    </row>
    <row r="4" spans="1:10" x14ac:dyDescent="0.25">
      <c r="A4" s="1" t="s">
        <v>22</v>
      </c>
      <c r="B4" s="36" t="s">
        <v>5</v>
      </c>
      <c r="C4" s="38">
        <v>0</v>
      </c>
      <c r="D4" s="38">
        <v>21</v>
      </c>
      <c r="E4" s="38">
        <v>1</v>
      </c>
      <c r="F4" s="38">
        <v>21</v>
      </c>
      <c r="G4" s="38">
        <v>1</v>
      </c>
      <c r="H4" s="38">
        <v>20</v>
      </c>
      <c r="I4" s="38">
        <v>5</v>
      </c>
      <c r="J4" s="33">
        <v>14</v>
      </c>
    </row>
    <row r="5" spans="1:10" x14ac:dyDescent="0.25">
      <c r="A5" s="1" t="s">
        <v>21</v>
      </c>
      <c r="B5" s="39" t="s">
        <v>5</v>
      </c>
      <c r="C5" s="38">
        <v>1</v>
      </c>
      <c r="D5" s="38">
        <v>39</v>
      </c>
      <c r="E5" s="38">
        <v>2</v>
      </c>
      <c r="F5" s="38">
        <v>39</v>
      </c>
      <c r="G5" s="38">
        <v>6</v>
      </c>
      <c r="H5" s="38">
        <v>36</v>
      </c>
      <c r="I5" s="38">
        <v>11</v>
      </c>
      <c r="J5" s="33">
        <v>29</v>
      </c>
    </row>
    <row r="6" spans="1:10" x14ac:dyDescent="0.25">
      <c r="A6" s="6" t="s">
        <v>21</v>
      </c>
      <c r="B6" s="37" t="s">
        <v>9</v>
      </c>
      <c r="C6" s="14">
        <v>0</v>
      </c>
      <c r="D6" s="14">
        <v>26</v>
      </c>
      <c r="E6" s="14">
        <v>1</v>
      </c>
      <c r="F6" s="14">
        <v>26</v>
      </c>
      <c r="G6" s="14">
        <v>5</v>
      </c>
      <c r="H6" s="14">
        <v>23</v>
      </c>
      <c r="I6" s="14">
        <v>8</v>
      </c>
      <c r="J6" s="34">
        <v>16</v>
      </c>
    </row>
    <row r="8" spans="1:10" x14ac:dyDescent="0.25">
      <c r="A8" t="s">
        <v>23</v>
      </c>
    </row>
    <row r="10" spans="1:10" x14ac:dyDescent="0.25">
      <c r="A10" s="9" t="str">
        <f>HYPERLINK("#'Spis treści'!A1", "Powrót do spisu treści")</f>
        <v>Powrót do spisu treści</v>
      </c>
    </row>
  </sheetData>
  <sortState ref="A4:J6">
    <sortCondition descending="1" ref="B4:B6"/>
    <sortCondition descending="1" ref="A4:A6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ColWidth="11.42578125" defaultRowHeight="15" x14ac:dyDescent="0.25"/>
  <cols>
    <col min="1" max="1" width="23.7109375" customWidth="1"/>
    <col min="2" max="2" width="22.7109375" customWidth="1"/>
    <col min="3" max="3" width="85.7109375" customWidth="1"/>
    <col min="4" max="4" width="18.7109375" customWidth="1"/>
  </cols>
  <sheetData>
    <row r="1" spans="1:4" x14ac:dyDescent="0.25">
      <c r="A1" t="s">
        <v>33</v>
      </c>
    </row>
    <row r="3" spans="1:4" x14ac:dyDescent="0.25">
      <c r="A3" s="4" t="s">
        <v>34</v>
      </c>
      <c r="B3" s="3" t="s">
        <v>35</v>
      </c>
      <c r="C3" s="3" t="s">
        <v>36</v>
      </c>
      <c r="D3" s="5" t="s">
        <v>19</v>
      </c>
    </row>
    <row r="4" spans="1:4" x14ac:dyDescent="0.25">
      <c r="A4" s="1" t="s">
        <v>37</v>
      </c>
      <c r="B4" t="s">
        <v>38</v>
      </c>
      <c r="C4" t="s">
        <v>39</v>
      </c>
      <c r="D4" s="15">
        <v>17</v>
      </c>
    </row>
    <row r="5" spans="1:4" x14ac:dyDescent="0.25">
      <c r="A5" s="1" t="s">
        <v>40</v>
      </c>
      <c r="B5" t="s">
        <v>41</v>
      </c>
      <c r="C5" t="s">
        <v>42</v>
      </c>
      <c r="D5" s="15">
        <v>2</v>
      </c>
    </row>
    <row r="6" spans="1:4" x14ac:dyDescent="0.25">
      <c r="A6" s="1" t="s">
        <v>43</v>
      </c>
      <c r="B6" t="s">
        <v>44</v>
      </c>
      <c r="C6" t="s">
        <v>45</v>
      </c>
      <c r="D6" s="15">
        <v>1</v>
      </c>
    </row>
    <row r="7" spans="1:4" x14ac:dyDescent="0.25">
      <c r="A7" s="6" t="s">
        <v>46</v>
      </c>
      <c r="B7" s="8" t="s">
        <v>47</v>
      </c>
      <c r="C7" s="8" t="s">
        <v>48</v>
      </c>
      <c r="D7" s="16">
        <v>1</v>
      </c>
    </row>
    <row r="9" spans="1:4" x14ac:dyDescent="0.25">
      <c r="A9" t="s">
        <v>23</v>
      </c>
    </row>
    <row r="11" spans="1:4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ColWidth="11.42578125" defaultRowHeight="15" x14ac:dyDescent="0.25"/>
  <cols>
    <col min="1" max="1" width="22.7109375" customWidth="1"/>
    <col min="2" max="2" width="18.7109375" customWidth="1"/>
  </cols>
  <sheetData>
    <row r="1" spans="1:2" x14ac:dyDescent="0.25">
      <c r="A1" t="s">
        <v>49</v>
      </c>
    </row>
    <row r="3" spans="1:2" x14ac:dyDescent="0.25">
      <c r="A3" s="4" t="s">
        <v>50</v>
      </c>
      <c r="B3" s="5" t="s">
        <v>19</v>
      </c>
    </row>
    <row r="4" spans="1:2" x14ac:dyDescent="0.25">
      <c r="A4" s="1" t="s">
        <v>51</v>
      </c>
      <c r="B4" s="17">
        <v>1</v>
      </c>
    </row>
    <row r="5" spans="1:2" x14ac:dyDescent="0.25">
      <c r="A5" s="1" t="s">
        <v>52</v>
      </c>
      <c r="B5" s="17">
        <v>1</v>
      </c>
    </row>
    <row r="6" spans="1:2" x14ac:dyDescent="0.25">
      <c r="A6" s="1" t="s">
        <v>53</v>
      </c>
      <c r="B6" s="17">
        <v>2</v>
      </c>
    </row>
    <row r="7" spans="1:2" x14ac:dyDescent="0.25">
      <c r="A7" s="1" t="s">
        <v>54</v>
      </c>
      <c r="B7" s="17">
        <v>1</v>
      </c>
    </row>
    <row r="8" spans="1:2" x14ac:dyDescent="0.25">
      <c r="A8" s="1" t="s">
        <v>55</v>
      </c>
      <c r="B8" s="17">
        <v>1</v>
      </c>
    </row>
    <row r="9" spans="1:2" x14ac:dyDescent="0.25">
      <c r="A9" s="1" t="s">
        <v>56</v>
      </c>
      <c r="B9" s="17">
        <v>1</v>
      </c>
    </row>
    <row r="10" spans="1:2" x14ac:dyDescent="0.25">
      <c r="A10" s="1" t="s">
        <v>57</v>
      </c>
      <c r="B10" s="17">
        <v>1</v>
      </c>
    </row>
    <row r="11" spans="1:2" x14ac:dyDescent="0.25">
      <c r="A11" s="1" t="s">
        <v>58</v>
      </c>
      <c r="B11" s="17">
        <v>3</v>
      </c>
    </row>
    <row r="12" spans="1:2" x14ac:dyDescent="0.25">
      <c r="A12" s="1" t="s">
        <v>59</v>
      </c>
      <c r="B12" s="17">
        <v>1</v>
      </c>
    </row>
    <row r="13" spans="1:2" x14ac:dyDescent="0.25">
      <c r="A13" s="1" t="s">
        <v>60</v>
      </c>
      <c r="B13" s="17">
        <v>1</v>
      </c>
    </row>
    <row r="14" spans="1:2" x14ac:dyDescent="0.25">
      <c r="A14" s="1" t="s">
        <v>61</v>
      </c>
      <c r="B14" s="17">
        <v>1</v>
      </c>
    </row>
    <row r="15" spans="1:2" x14ac:dyDescent="0.25">
      <c r="A15" s="1" t="s">
        <v>62</v>
      </c>
      <c r="B15" s="17">
        <v>4</v>
      </c>
    </row>
    <row r="16" spans="1:2" x14ac:dyDescent="0.25">
      <c r="A16" s="1" t="s">
        <v>63</v>
      </c>
      <c r="B16" s="17">
        <v>1</v>
      </c>
    </row>
    <row r="17" spans="1:2" x14ac:dyDescent="0.25">
      <c r="A17" s="1" t="s">
        <v>64</v>
      </c>
      <c r="B17" s="17">
        <v>1</v>
      </c>
    </row>
    <row r="18" spans="1:2" x14ac:dyDescent="0.25">
      <c r="A18" s="1" t="s">
        <v>65</v>
      </c>
      <c r="B18" s="17">
        <v>1</v>
      </c>
    </row>
    <row r="19" spans="1:2" x14ac:dyDescent="0.25">
      <c r="A19" s="1" t="s">
        <v>66</v>
      </c>
      <c r="B19" s="17">
        <v>0</v>
      </c>
    </row>
    <row r="20" spans="1:2" x14ac:dyDescent="0.25">
      <c r="A20" s="1" t="s">
        <v>67</v>
      </c>
      <c r="B20" s="17">
        <v>0</v>
      </c>
    </row>
    <row r="21" spans="1:2" x14ac:dyDescent="0.25">
      <c r="A21" s="1" t="s">
        <v>12</v>
      </c>
      <c r="B21" s="17">
        <v>0</v>
      </c>
    </row>
    <row r="22" spans="1:2" x14ac:dyDescent="0.25">
      <c r="A22" s="1" t="s">
        <v>68</v>
      </c>
      <c r="B22" s="17">
        <v>0</v>
      </c>
    </row>
    <row r="23" spans="1:2" x14ac:dyDescent="0.25">
      <c r="A23" s="6" t="s">
        <v>69</v>
      </c>
      <c r="B23" s="18">
        <v>0</v>
      </c>
    </row>
    <row r="25" spans="1:2" x14ac:dyDescent="0.25">
      <c r="A25" t="s">
        <v>23</v>
      </c>
    </row>
    <row r="27" spans="1:2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ColWidth="11.42578125" defaultRowHeight="15" x14ac:dyDescent="0.25"/>
  <cols>
    <col min="1" max="1" width="13.7109375" customWidth="1"/>
    <col min="2" max="2" width="15.7109375" customWidth="1"/>
    <col min="3" max="3" width="18.7109375" customWidth="1"/>
  </cols>
  <sheetData>
    <row r="1" spans="1:3" x14ac:dyDescent="0.25">
      <c r="A1" t="s">
        <v>70</v>
      </c>
    </row>
    <row r="3" spans="1:3" x14ac:dyDescent="0.25">
      <c r="A3" s="4" t="s">
        <v>71</v>
      </c>
      <c r="B3" s="3" t="s">
        <v>72</v>
      </c>
      <c r="C3" s="5" t="s">
        <v>19</v>
      </c>
    </row>
    <row r="4" spans="1:3" x14ac:dyDescent="0.25">
      <c r="A4" s="1" t="s">
        <v>73</v>
      </c>
      <c r="B4" t="s">
        <v>74</v>
      </c>
      <c r="C4" s="19">
        <v>1</v>
      </c>
    </row>
    <row r="5" spans="1:3" x14ac:dyDescent="0.25">
      <c r="A5" s="1" t="s">
        <v>73</v>
      </c>
      <c r="B5" t="s">
        <v>75</v>
      </c>
      <c r="C5" s="19">
        <v>2</v>
      </c>
    </row>
    <row r="6" spans="1:3" x14ac:dyDescent="0.25">
      <c r="A6" s="1" t="s">
        <v>73</v>
      </c>
      <c r="B6" t="s">
        <v>76</v>
      </c>
      <c r="C6" s="19">
        <v>3</v>
      </c>
    </row>
    <row r="7" spans="1:3" x14ac:dyDescent="0.25">
      <c r="A7" s="1" t="s">
        <v>73</v>
      </c>
      <c r="B7" t="s">
        <v>77</v>
      </c>
      <c r="C7" s="19">
        <v>2</v>
      </c>
    </row>
    <row r="8" spans="1:3" x14ac:dyDescent="0.25">
      <c r="A8" s="1" t="s">
        <v>78</v>
      </c>
      <c r="B8" t="s">
        <v>74</v>
      </c>
      <c r="C8" s="19">
        <v>3</v>
      </c>
    </row>
    <row r="9" spans="1:3" x14ac:dyDescent="0.25">
      <c r="A9" s="1" t="s">
        <v>78</v>
      </c>
      <c r="B9" t="s">
        <v>75</v>
      </c>
      <c r="C9" s="19">
        <v>4</v>
      </c>
    </row>
    <row r="10" spans="1:3" x14ac:dyDescent="0.25">
      <c r="A10" s="1" t="s">
        <v>78</v>
      </c>
      <c r="B10" t="s">
        <v>76</v>
      </c>
      <c r="C10" s="19">
        <v>3</v>
      </c>
    </row>
    <row r="11" spans="1:3" x14ac:dyDescent="0.25">
      <c r="A11" s="1" t="s">
        <v>78</v>
      </c>
      <c r="B11" t="s">
        <v>77</v>
      </c>
      <c r="C11" s="19">
        <v>1</v>
      </c>
    </row>
    <row r="12" spans="1:3" x14ac:dyDescent="0.25">
      <c r="A12" s="6" t="s">
        <v>78</v>
      </c>
      <c r="B12" s="8" t="s">
        <v>79</v>
      </c>
      <c r="C12" s="20">
        <v>2</v>
      </c>
    </row>
    <row r="14" spans="1:3" x14ac:dyDescent="0.25">
      <c r="A14" t="s">
        <v>23</v>
      </c>
    </row>
    <row r="16" spans="1:3" x14ac:dyDescent="0.25">
      <c r="A16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11.42578125" defaultRowHeight="15" x14ac:dyDescent="0.25"/>
  <cols>
    <col min="1" max="1" width="19.7109375" customWidth="1"/>
    <col min="2" max="2" width="16.7109375" customWidth="1"/>
    <col min="3" max="3" width="10.7109375" customWidth="1"/>
    <col min="4" max="4" width="31.7109375" customWidth="1"/>
  </cols>
  <sheetData>
    <row r="1" spans="1:4" x14ac:dyDescent="0.25">
      <c r="A1" t="s">
        <v>80</v>
      </c>
    </row>
    <row r="3" spans="1:4" x14ac:dyDescent="0.25">
      <c r="A3" s="4" t="s">
        <v>81</v>
      </c>
      <c r="B3" s="3" t="s">
        <v>82</v>
      </c>
      <c r="C3" s="3" t="s">
        <v>83</v>
      </c>
      <c r="D3" s="5" t="s">
        <v>84</v>
      </c>
    </row>
    <row r="4" spans="1:4" x14ac:dyDescent="0.25">
      <c r="A4" s="21">
        <v>21</v>
      </c>
      <c r="B4" s="8">
        <v>300.14</v>
      </c>
      <c r="C4" s="8">
        <v>25.36</v>
      </c>
      <c r="D4" s="7"/>
    </row>
    <row r="6" spans="1:4" x14ac:dyDescent="0.25">
      <c r="A6" t="s">
        <v>23</v>
      </c>
    </row>
    <row r="8" spans="1:4" x14ac:dyDescent="0.25">
      <c r="A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ColWidth="11.42578125" defaultRowHeight="15" x14ac:dyDescent="0.25"/>
  <cols>
    <col min="1" max="1" width="23.7109375" customWidth="1"/>
    <col min="2" max="2" width="22.7109375" customWidth="1"/>
    <col min="3" max="3" width="114.7109375" customWidth="1"/>
    <col min="4" max="4" width="18.7109375" customWidth="1"/>
  </cols>
  <sheetData>
    <row r="1" spans="1:4" x14ac:dyDescent="0.25">
      <c r="A1" t="s">
        <v>85</v>
      </c>
    </row>
    <row r="3" spans="1:4" x14ac:dyDescent="0.25">
      <c r="A3" s="4" t="s">
        <v>34</v>
      </c>
      <c r="B3" s="3" t="s">
        <v>35</v>
      </c>
      <c r="C3" s="3" t="s">
        <v>36</v>
      </c>
      <c r="D3" s="5" t="s">
        <v>19</v>
      </c>
    </row>
    <row r="4" spans="1:4" x14ac:dyDescent="0.25">
      <c r="A4" s="1" t="s">
        <v>37</v>
      </c>
      <c r="B4" t="s">
        <v>38</v>
      </c>
      <c r="C4" t="s">
        <v>39</v>
      </c>
      <c r="D4" s="22">
        <v>1</v>
      </c>
    </row>
    <row r="5" spans="1:4" x14ac:dyDescent="0.25">
      <c r="A5" s="1" t="s">
        <v>86</v>
      </c>
      <c r="B5" t="s">
        <v>87</v>
      </c>
      <c r="C5" t="s">
        <v>88</v>
      </c>
      <c r="D5" s="22">
        <v>2</v>
      </c>
    </row>
    <row r="6" spans="1:4" x14ac:dyDescent="0.25">
      <c r="A6" s="1" t="s">
        <v>89</v>
      </c>
      <c r="B6" t="s">
        <v>90</v>
      </c>
      <c r="C6" t="s">
        <v>91</v>
      </c>
      <c r="D6" s="22">
        <v>10</v>
      </c>
    </row>
    <row r="7" spans="1:4" x14ac:dyDescent="0.25">
      <c r="A7" s="1" t="s">
        <v>89</v>
      </c>
      <c r="B7" t="s">
        <v>92</v>
      </c>
      <c r="C7" t="s">
        <v>93</v>
      </c>
      <c r="D7" s="22">
        <v>6</v>
      </c>
    </row>
    <row r="8" spans="1:4" x14ac:dyDescent="0.25">
      <c r="A8" s="1" t="s">
        <v>94</v>
      </c>
      <c r="B8" t="s">
        <v>95</v>
      </c>
      <c r="C8" t="s">
        <v>96</v>
      </c>
      <c r="D8" s="22">
        <v>2</v>
      </c>
    </row>
    <row r="9" spans="1:4" x14ac:dyDescent="0.25">
      <c r="A9" s="1" t="s">
        <v>43</v>
      </c>
      <c r="B9" t="s">
        <v>97</v>
      </c>
      <c r="C9" t="s">
        <v>98</v>
      </c>
      <c r="D9" s="22">
        <v>6</v>
      </c>
    </row>
    <row r="10" spans="1:4" x14ac:dyDescent="0.25">
      <c r="A10" s="1" t="s">
        <v>43</v>
      </c>
      <c r="B10" t="s">
        <v>44</v>
      </c>
      <c r="C10" t="s">
        <v>45</v>
      </c>
      <c r="D10" s="22">
        <v>7</v>
      </c>
    </row>
    <row r="11" spans="1:4" x14ac:dyDescent="0.25">
      <c r="A11" s="6" t="s">
        <v>46</v>
      </c>
      <c r="B11" s="8" t="s">
        <v>47</v>
      </c>
      <c r="C11" s="8" t="s">
        <v>48</v>
      </c>
      <c r="D11" s="23">
        <v>5</v>
      </c>
    </row>
    <row r="13" spans="1:4" x14ac:dyDescent="0.25">
      <c r="A13" t="s">
        <v>23</v>
      </c>
    </row>
    <row r="15" spans="1:4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treści</vt:lpstr>
      <vt:lpstr>Tabela 1.1</vt:lpstr>
      <vt:lpstr>Wykres 1.1</vt:lpstr>
      <vt:lpstr>Tabela 1.2</vt:lpstr>
      <vt:lpstr>Tabela 1.3</vt:lpstr>
      <vt:lpstr>Wykres 1.2</vt:lpstr>
      <vt:lpstr>Wykres 1.3</vt:lpstr>
      <vt:lpstr>Wykres 1.4</vt:lpstr>
      <vt:lpstr>Tabela 1.4</vt:lpstr>
      <vt:lpstr>Wykres 1.5</vt:lpstr>
      <vt:lpstr>Wykres 1.6</vt:lpstr>
      <vt:lpstr>Wykres 1.7</vt:lpstr>
      <vt:lpstr>Tabela 1.5</vt:lpstr>
      <vt:lpstr>Wykres 1.8</vt:lpstr>
      <vt:lpstr>Wykres 1.9</vt:lpstr>
      <vt:lpstr>Wykres 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2023-11-14T13:29:21Z</dcterms:created>
  <dcterms:modified xsi:type="dcterms:W3CDTF">2023-11-20T09:33:39Z</dcterms:modified>
</cp:coreProperties>
</file>